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30" sheetId="1" r:id="rId1"/>
    <sheet name="40 ОГР" sheetId="2" r:id="rId2"/>
    <sheet name="40 без огр" sheetId="3" r:id="rId3"/>
    <sheet name="80 без огр." sheetId="4" r:id="rId4"/>
  </sheets>
  <definedNames>
    <definedName name="_xlnm.Print_Area" localSheetId="0">'30'!$A$2:$S$11</definedName>
    <definedName name="_xlnm.Print_Titles" localSheetId="0">'30'!$9:$11</definedName>
    <definedName name="_xlnm.Print_Area" localSheetId="1">'40 ОГР'!$A$2:$T$11</definedName>
    <definedName name="_xlnm.Print_Titles" localSheetId="1">'40 ОГР'!$9:$11</definedName>
  </definedNames>
  <calcPr fullCalcOnLoad="1"/>
</workbook>
</file>

<file path=xl/sharedStrings.xml><?xml version="1.0" encoding="utf-8"?>
<sst xmlns="http://schemas.openxmlformats.org/spreadsheetml/2006/main" count="318" uniqueCount="159">
  <si>
    <t>Place</t>
  </si>
  <si>
    <t>Rider_ID</t>
  </si>
  <si>
    <t>Horse_ID</t>
  </si>
  <si>
    <t>SPh</t>
  </si>
  <si>
    <t>SAver</t>
  </si>
  <si>
    <t>TTime</t>
  </si>
  <si>
    <t>Открытый Чемпионат и Первенство Северо-Западного федерального округа, Кубок организаторов 5 этап</t>
  </si>
  <si>
    <t>Дистанционные конные пробеги</t>
  </si>
  <si>
    <t>Технические результаты</t>
  </si>
  <si>
    <t>Дистанция CEN  30 км</t>
  </si>
  <si>
    <t>КСК "Исток", Ленинградская обл., Всеволожскиий р-он, м/р Ясно-Янино</t>
  </si>
  <si>
    <t>20.05.2017 г.</t>
  </si>
  <si>
    <t>Место</t>
  </si>
  <si>
    <t>Стартовый №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</si>
  <si>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</si>
  <si>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</si>
  <si>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</si>
  <si>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</si>
  <si>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Владелец</t>
  </si>
  <si>
    <t>Команда, регион</t>
  </si>
  <si>
    <t>Этап</t>
  </si>
  <si>
    <t>1 этап:</t>
  </si>
  <si>
    <t>км</t>
  </si>
  <si>
    <t>Время отдыха:</t>
  </si>
  <si>
    <t>этап</t>
  </si>
  <si>
    <r>
      <t xml:space="preserve">Итого:
</t>
    </r>
    <r>
      <rPr>
        <sz val="10"/>
        <rFont val="Verdana"/>
        <family val="2"/>
      </rPr>
      <t>общее время и время восстан.</t>
    </r>
  </si>
  <si>
    <t>2 этап:</t>
  </si>
  <si>
    <t>Время
старта</t>
  </si>
  <si>
    <t>Время
финиша</t>
  </si>
  <si>
    <t>Вход в
вет.зону</t>
  </si>
  <si>
    <t>Время
восстан.</t>
  </si>
  <si>
    <t>Время 
на этапе</t>
  </si>
  <si>
    <t>Скорость
на этапе</t>
  </si>
  <si>
    <t>Средняя 
скорость</t>
  </si>
  <si>
    <t>Общее
время</t>
  </si>
  <si>
    <r>
      <t xml:space="preserve">МЕЛАС
</t>
    </r>
    <r>
      <rPr>
        <sz val="9"/>
        <rFont val="Verdana"/>
        <family val="2"/>
      </rPr>
      <t>Виктория</t>
    </r>
  </si>
  <si>
    <t>050797</t>
  </si>
  <si>
    <r>
      <t xml:space="preserve">СУЛТАН-12
</t>
    </r>
    <r>
      <rPr>
        <sz val="9"/>
        <rFont val="Verdana"/>
        <family val="2"/>
      </rPr>
      <t>мер., рыж., полукров., Паркинг, Россия</t>
    </r>
  </si>
  <si>
    <t>017421</t>
  </si>
  <si>
    <t>Демидова И.</t>
  </si>
  <si>
    <t>ч/в
Ленинградская область</t>
  </si>
  <si>
    <t>Главный судья</t>
  </si>
  <si>
    <t>Смирнов А., 1 категория</t>
  </si>
  <si>
    <t>Главный секретарь</t>
  </si>
  <si>
    <t>Зубачек М., ВК категория</t>
  </si>
  <si>
    <t>Дистанция CEN  40 км с огран. скорости</t>
  </si>
  <si>
    <t>Вып.
норм.</t>
  </si>
  <si>
    <t>CENCh 40</t>
  </si>
  <si>
    <r>
      <t xml:space="preserve">ЛОБАНОВА
</t>
    </r>
    <r>
      <rPr>
        <sz val="9"/>
        <rFont val="Verdana"/>
        <family val="2"/>
      </rPr>
      <t>Евгения</t>
    </r>
  </si>
  <si>
    <t>010306</t>
  </si>
  <si>
    <r>
      <t xml:space="preserve">ВЕСТА-01
</t>
    </r>
    <r>
      <rPr>
        <sz val="9"/>
        <rFont val="Verdana"/>
        <family val="2"/>
      </rPr>
      <t xml:space="preserve">гнед., коб., трак., Геркус, Литва
</t>
    </r>
  </si>
  <si>
    <t>007220</t>
  </si>
  <si>
    <t>Лобанова И.</t>
  </si>
  <si>
    <t>КЗ "Калгановский" Ленинградская область</t>
  </si>
  <si>
    <t>3 р</t>
  </si>
  <si>
    <r>
      <t xml:space="preserve">ПАВЛОВСКИЙ
</t>
    </r>
    <r>
      <rPr>
        <sz val="9"/>
        <rFont val="Verdana"/>
        <family val="2"/>
      </rPr>
      <t>Владлен</t>
    </r>
  </si>
  <si>
    <t>007406</t>
  </si>
  <si>
    <r>
      <t xml:space="preserve">ГЛИГЕЯ-07
</t>
    </r>
    <r>
      <rPr>
        <sz val="9"/>
        <rFont val="Verdana"/>
        <family val="2"/>
      </rPr>
      <t>коб., гнедая, араб., Габардин, ООО «Ковчег»</t>
    </r>
  </si>
  <si>
    <t>011209</t>
  </si>
  <si>
    <t>Гришина М.</t>
  </si>
  <si>
    <t>КЗ "Ковчег"
Ленинградская область</t>
  </si>
  <si>
    <t>CEN 40</t>
  </si>
  <si>
    <r>
      <t xml:space="preserve">МИНИНА
</t>
    </r>
    <r>
      <rPr>
        <sz val="9"/>
        <rFont val="Verdana"/>
        <family val="2"/>
      </rPr>
      <t>Елизавета</t>
    </r>
  </si>
  <si>
    <t>043896</t>
  </si>
  <si>
    <r>
      <t xml:space="preserve">ОБРАЗ-06
</t>
    </r>
    <r>
      <rPr>
        <sz val="9"/>
        <rFont val="Verdana"/>
        <family val="2"/>
      </rPr>
      <t>сер.,жер.,терск., Отблеск, Ставропольский к/з</t>
    </r>
  </si>
  <si>
    <t>008162</t>
  </si>
  <si>
    <t>Столыпин Н.</t>
  </si>
  <si>
    <r>
      <t xml:space="preserve">ПЛАТОНОВА
</t>
    </r>
    <r>
      <rPr>
        <sz val="9"/>
        <rFont val="Verdana"/>
        <family val="2"/>
      </rPr>
      <t>Яна</t>
    </r>
  </si>
  <si>
    <t>024389</t>
  </si>
  <si>
    <r>
      <t xml:space="preserve">СПОСОБНЫЙ-11
</t>
    </r>
    <r>
      <rPr>
        <sz val="9"/>
        <rFont val="Verdana"/>
        <family val="2"/>
      </rPr>
      <t>сер., жер., тер-донск., Секундомер, Лен. обл.</t>
    </r>
  </si>
  <si>
    <t>011775</t>
  </si>
  <si>
    <t>Платонова Я.</t>
  </si>
  <si>
    <t>ч/в
Санкт-Петербург</t>
  </si>
  <si>
    <r>
      <t xml:space="preserve">СУВОРОВА
 </t>
    </r>
    <r>
      <rPr>
        <sz val="9"/>
        <rFont val="Verdana"/>
        <family val="2"/>
      </rPr>
      <t>Екатерина</t>
    </r>
  </si>
  <si>
    <t>011873</t>
  </si>
  <si>
    <r>
      <t xml:space="preserve">БРОДВЕЙ-06
</t>
    </r>
    <r>
      <rPr>
        <sz val="9"/>
        <rFont val="Verdana"/>
        <family val="2"/>
      </rPr>
      <t>мер., сер., терск., Бутафор, ПКЗ "Ставропольский"</t>
    </r>
  </si>
  <si>
    <t>011891</t>
  </si>
  <si>
    <t>Эрделевская Е.</t>
  </si>
  <si>
    <t>ч/в
 Ленинградская область</t>
  </si>
  <si>
    <r>
      <t xml:space="preserve">КОЗЛОВА
</t>
    </r>
    <r>
      <rPr>
        <sz val="9"/>
        <rFont val="Verdana"/>
        <family val="2"/>
      </rPr>
      <t>Елена, 1995</t>
    </r>
  </si>
  <si>
    <t>на оформ.</t>
  </si>
  <si>
    <r>
      <t xml:space="preserve">АДРИАТИК-07
</t>
    </r>
    <r>
      <rPr>
        <sz val="9"/>
        <rFont val="Verdana"/>
        <family val="2"/>
      </rPr>
      <t>жер., сер., араб., Дадон, ООО "Ковчег"</t>
    </r>
  </si>
  <si>
    <t>017408</t>
  </si>
  <si>
    <t>Гришин О.</t>
  </si>
  <si>
    <r>
      <t xml:space="preserve">АЛЕКСАНДРОВА
</t>
    </r>
    <r>
      <rPr>
        <sz val="9"/>
        <rFont val="Verdana"/>
        <family val="2"/>
      </rPr>
      <t>Галина, 2003</t>
    </r>
  </si>
  <si>
    <r>
      <t xml:space="preserve">АМФИБИЯ-03
</t>
    </r>
    <r>
      <rPr>
        <sz val="9"/>
        <rFont val="Verdana"/>
        <family val="2"/>
      </rPr>
      <t xml:space="preserve"> коб., т-гнед, англо-араб., Вопрос, ООО «Ковчег»</t>
    </r>
  </si>
  <si>
    <t>008995</t>
  </si>
  <si>
    <r>
      <t xml:space="preserve">ДЕЧ
</t>
    </r>
    <r>
      <rPr>
        <sz val="9"/>
        <rFont val="Verdana"/>
        <family val="2"/>
      </rPr>
      <t>Татьяна</t>
    </r>
  </si>
  <si>
    <t>030098</t>
  </si>
  <si>
    <r>
      <t xml:space="preserve">ПЕРЫШКО-08
</t>
    </r>
    <r>
      <rPr>
        <sz val="9"/>
        <rFont val="Verdana"/>
        <family val="2"/>
      </rPr>
      <t>коб,. рыж., арабо-латв., Драгоценный, ПФ "Ковчег"</t>
    </r>
  </si>
  <si>
    <t>010485</t>
  </si>
  <si>
    <r>
      <t xml:space="preserve">КОМАРОВ
</t>
    </r>
    <r>
      <rPr>
        <sz val="9"/>
        <rFont val="Verdana"/>
        <family val="2"/>
      </rPr>
      <t>Денис, 1977</t>
    </r>
  </si>
  <si>
    <r>
      <t xml:space="preserve">ЛИРИКА-06
</t>
    </r>
    <r>
      <rPr>
        <sz val="9"/>
        <rFont val="Verdana"/>
        <family val="2"/>
      </rPr>
      <t>коб., т-гнед.,  сп. полукр.,  Леон, ООО «Ковчег»</t>
    </r>
  </si>
  <si>
    <t>017424</t>
  </si>
  <si>
    <r>
      <t xml:space="preserve">МАРКЕТОВА
</t>
    </r>
    <r>
      <rPr>
        <sz val="9"/>
        <rFont val="Verdana"/>
        <family val="2"/>
      </rPr>
      <t>Анастасия, 2002</t>
    </r>
  </si>
  <si>
    <r>
      <t xml:space="preserve">ТОВГА-09
</t>
    </r>
    <r>
      <rPr>
        <sz val="9"/>
        <rFont val="Verdana"/>
        <family val="2"/>
      </rPr>
      <t xml:space="preserve">красно-сер., коб., терск., Тромбон, Россия </t>
    </r>
  </si>
  <si>
    <t>Ворожцова О.</t>
  </si>
  <si>
    <t>ч/в
Мурманская область</t>
  </si>
  <si>
    <r>
      <t xml:space="preserve">ВОРОЖЦОВА
</t>
    </r>
    <r>
      <rPr>
        <sz val="9"/>
        <rFont val="Verdana"/>
        <family val="2"/>
      </rPr>
      <t>Анастасия</t>
    </r>
  </si>
  <si>
    <t>022202</t>
  </si>
  <si>
    <r>
      <t xml:space="preserve">КАНТРИ-02
</t>
    </r>
    <r>
      <rPr>
        <sz val="9"/>
        <rFont val="Verdana"/>
        <family val="2"/>
      </rPr>
      <t>сер., коб., помесь, неизв., Лен.обл.</t>
    </r>
  </si>
  <si>
    <t>005852</t>
  </si>
  <si>
    <t>КСК "Исток" Ленинградская область</t>
  </si>
  <si>
    <r>
      <t xml:space="preserve">ШАВЛЮГА
</t>
    </r>
    <r>
      <rPr>
        <sz val="9"/>
        <rFont val="Verdana"/>
        <family val="2"/>
      </rPr>
      <t>Дарья</t>
    </r>
  </si>
  <si>
    <t>035500</t>
  </si>
  <si>
    <r>
      <t xml:space="preserve">ОРНАМЕНТ-04
</t>
    </r>
    <r>
      <rPr>
        <sz val="9"/>
        <rFont val="Verdana"/>
        <family val="2"/>
      </rPr>
      <t>сер., жер., тер., Цесар, ПКЗ Ставропольский</t>
    </r>
  </si>
  <si>
    <t>005848</t>
  </si>
  <si>
    <t>Ворожцова А.</t>
  </si>
  <si>
    <t>ч/в
Новгородская область</t>
  </si>
  <si>
    <r>
      <t xml:space="preserve">ЕЛИЗАРКОВА
</t>
    </r>
    <r>
      <rPr>
        <sz val="9"/>
        <rFont val="Verdana"/>
        <family val="2"/>
      </rPr>
      <t>Мария, 1991</t>
    </r>
  </si>
  <si>
    <r>
      <t xml:space="preserve">ПРИТТИ ГЕРЛ-11
</t>
    </r>
    <r>
      <rPr>
        <sz val="9"/>
        <rFont val="Verdana"/>
        <family val="2"/>
      </rPr>
      <t>рыж., коб., араб., Господин, ПФ "Ковчег"</t>
    </r>
  </si>
  <si>
    <t>017423</t>
  </si>
  <si>
    <t>Снят
хромота</t>
  </si>
  <si>
    <r>
      <t xml:space="preserve">КОПАШИЛИНА
</t>
    </r>
    <r>
      <rPr>
        <sz val="9"/>
        <rFont val="Verdana"/>
        <family val="2"/>
      </rPr>
      <t>Маргарита</t>
    </r>
  </si>
  <si>
    <t>043999</t>
  </si>
  <si>
    <r>
      <t xml:space="preserve">БАЯЗЕТ-11
</t>
    </r>
    <r>
      <rPr>
        <sz val="9"/>
        <rFont val="Verdana"/>
        <family val="2"/>
      </rPr>
      <t>сер.,жер.,терск., Бурелом, Ленинградская обл.</t>
    </r>
  </si>
  <si>
    <t>011750</t>
  </si>
  <si>
    <t>Суворова Е.</t>
  </si>
  <si>
    <t>Снят пульс</t>
  </si>
  <si>
    <r>
      <t xml:space="preserve">СТРЫГИН
</t>
    </r>
    <r>
      <rPr>
        <sz val="9"/>
        <rFont val="Verdana"/>
        <family val="2"/>
      </rPr>
      <t>Алексей, 1965</t>
    </r>
  </si>
  <si>
    <r>
      <t xml:space="preserve">ГЕРБЕРТ-09
</t>
    </r>
    <r>
      <rPr>
        <sz val="9"/>
        <rFont val="Verdana"/>
        <family val="2"/>
      </rPr>
      <t>бурый,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мерин, спорт. полукр., неизв.</t>
    </r>
  </si>
  <si>
    <t>0106107</t>
  </si>
  <si>
    <t>ч/в
Республика Карелия</t>
  </si>
  <si>
    <t>Дистанция CEN  40 км без огран. скорости</t>
  </si>
  <si>
    <r>
      <t>СМИРНОВА</t>
    </r>
    <r>
      <rPr>
        <sz val="9"/>
        <rFont val="Verdana"/>
        <family val="2"/>
      </rPr>
      <t xml:space="preserve"> 
А</t>
    </r>
    <r>
      <rPr>
        <sz val="8"/>
        <rFont val="Verdana"/>
        <family val="2"/>
      </rPr>
      <t>настасия</t>
    </r>
  </si>
  <si>
    <t>030001</t>
  </si>
  <si>
    <r>
      <t>АЛЬ ПАЧИНО-08</t>
    </r>
    <r>
      <rPr>
        <sz val="9"/>
        <rFont val="Verdana"/>
        <family val="2"/>
      </rPr>
      <t xml:space="preserve">  
гнед., мер., полукр., Апаш, Россия</t>
    </r>
  </si>
  <si>
    <t>011710</t>
  </si>
  <si>
    <t>Виноградова Ю.</t>
  </si>
  <si>
    <t>ч/в 
Санкт-Петербург</t>
  </si>
  <si>
    <t>3 Р</t>
  </si>
  <si>
    <r>
      <t xml:space="preserve">БИРЮКОВА
</t>
    </r>
    <r>
      <rPr>
        <sz val="9"/>
        <rFont val="Verdana"/>
        <family val="2"/>
      </rPr>
      <t>Елизавета, 2002</t>
    </r>
  </si>
  <si>
    <r>
      <t xml:space="preserve">АДИАБЕКА-05  
</t>
    </r>
    <r>
      <rPr>
        <sz val="9"/>
        <rFont val="Verdana"/>
        <family val="2"/>
      </rPr>
      <t>вор., коб.,рус.верх., Атом, Старожиловский КЗ</t>
    </r>
  </si>
  <si>
    <t>004608</t>
  </si>
  <si>
    <t>Смирнов П.</t>
  </si>
  <si>
    <r>
      <t xml:space="preserve">БОЙКОВА
</t>
    </r>
    <r>
      <rPr>
        <sz val="9"/>
        <rFont val="Verdana"/>
        <family val="2"/>
      </rPr>
      <t>Анастасия</t>
    </r>
  </si>
  <si>
    <t>054200</t>
  </si>
  <si>
    <r>
      <t xml:space="preserve">МЭРИЛЕЭНД-06
</t>
    </r>
    <r>
      <rPr>
        <sz val="9"/>
        <rFont val="Verdana"/>
        <family val="2"/>
      </rPr>
      <t>сер., мер., араб., Эгис, Россия</t>
    </r>
  </si>
  <si>
    <t>005810</t>
  </si>
  <si>
    <t>Бойкова К.</t>
  </si>
  <si>
    <t>ч/в 
Ленинградская область</t>
  </si>
  <si>
    <t>Дистанция CEN 1* 80 км</t>
  </si>
  <si>
    <t>3 этап:</t>
  </si>
  <si>
    <r>
      <t xml:space="preserve">ВАХИТОВА 
</t>
    </r>
    <r>
      <rPr>
        <sz val="9"/>
        <rFont val="Verdana"/>
        <family val="2"/>
      </rPr>
      <t>Алина</t>
    </r>
  </si>
  <si>
    <t>010090</t>
  </si>
  <si>
    <r>
      <t xml:space="preserve">РЕМАРКА-11  
</t>
    </r>
    <r>
      <rPr>
        <sz val="9"/>
        <rFont val="Verdana"/>
        <family val="2"/>
      </rPr>
      <t>т.-гн., коб., полукр., Миф, Россия</t>
    </r>
  </si>
  <si>
    <t>016157</t>
  </si>
  <si>
    <t>Павловский А.</t>
  </si>
  <si>
    <t>КМС</t>
  </si>
  <si>
    <r>
      <t xml:space="preserve">ПАВЛОВСКИЙ 
</t>
    </r>
    <r>
      <rPr>
        <sz val="9"/>
        <rFont val="Verdana"/>
        <family val="2"/>
      </rPr>
      <t>Алексей</t>
    </r>
  </si>
  <si>
    <t>012972</t>
  </si>
  <si>
    <r>
      <t xml:space="preserve">РЕЛЬЕФ-09
</t>
    </r>
    <r>
      <rPr>
        <sz val="9"/>
        <rFont val="Verdana"/>
        <family val="2"/>
      </rPr>
      <t>гн., мер., лат., Рантье, Латвия</t>
    </r>
  </si>
  <si>
    <t>016151</t>
  </si>
  <si>
    <t>2 р</t>
  </si>
  <si>
    <r>
      <t xml:space="preserve">ФИЛИППОВ 
</t>
    </r>
    <r>
      <rPr>
        <sz val="9"/>
        <rFont val="Verdana"/>
        <family val="2"/>
      </rPr>
      <t>Александр</t>
    </r>
  </si>
  <si>
    <t>053097</t>
  </si>
  <si>
    <r>
      <t xml:space="preserve">СЕКУНДОМЕР-02
</t>
    </r>
    <r>
      <rPr>
        <sz val="9"/>
        <rFont val="Verdana"/>
        <family val="2"/>
      </rPr>
      <t>сер., жер., терск., Северный, ПКЗ Ставропольский</t>
    </r>
  </si>
  <si>
    <t>009688</t>
  </si>
  <si>
    <t>ч/в
Псковская область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</si>
</sst>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H:MM:SS"/>
    <numFmt numFmtId="166" formatCode="[H]:MM:SS;@"/>
    <numFmt numFmtId="167" formatCode="0.00"/>
    <numFmt numFmtId="168" formatCode="@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23"/>
      <name val="Arial"/>
      <family val="2"/>
    </font>
    <font>
      <b/>
      <sz val="14"/>
      <name val="Verdana"/>
      <family val="2"/>
    </font>
    <font>
      <sz val="7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12"/>
      <name val="Verdana"/>
      <family val="2"/>
    </font>
    <font>
      <sz val="12"/>
      <name val="Arial"/>
      <family val="2"/>
    </font>
    <font>
      <sz val="12"/>
      <color indexed="10"/>
      <name val="Verdana"/>
      <family val="2"/>
    </font>
    <font>
      <b/>
      <sz val="9"/>
      <name val="Verdana"/>
      <family val="2"/>
    </font>
    <font>
      <b/>
      <i/>
      <sz val="9"/>
      <name val="Arial Cyr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name val="Arial"/>
      <family val="2"/>
    </font>
    <font>
      <i/>
      <sz val="10"/>
      <name val="Verdana"/>
      <family val="2"/>
    </font>
    <font>
      <b/>
      <sz val="12"/>
      <name val="Verdana"/>
      <family val="2"/>
    </font>
    <font>
      <i/>
      <sz val="10"/>
      <name val="Arial"/>
      <family val="2"/>
    </font>
    <font>
      <sz val="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</borders>
  <cellStyleXfs count="3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156">
    <xf numFmtId="164" fontId="0" fillId="0" borderId="0" xfId="0" applyAlignment="1">
      <alignment/>
    </xf>
    <xf numFmtId="164" fontId="1" fillId="0" borderId="0" xfId="25" applyFont="1" applyAlignment="1" applyProtection="1">
      <alignment vertical="center"/>
      <protection locked="0"/>
    </xf>
    <xf numFmtId="164" fontId="1" fillId="2" borderId="0" xfId="28" applyFont="1" applyFill="1" applyBorder="1" applyAlignment="1" applyProtection="1">
      <alignment horizontal="center" vertical="top"/>
      <protection/>
    </xf>
    <xf numFmtId="164" fontId="1" fillId="2" borderId="0" xfId="28" applyFont="1" applyFill="1" applyBorder="1" applyAlignment="1" applyProtection="1">
      <alignment vertical="top"/>
      <protection locked="0"/>
    </xf>
    <xf numFmtId="164" fontId="1" fillId="2" borderId="0" xfId="28" applyFont="1" applyFill="1" applyBorder="1" applyAlignment="1" applyProtection="1">
      <alignment horizontal="center" vertical="top"/>
      <protection locked="0"/>
    </xf>
    <xf numFmtId="164" fontId="1" fillId="2" borderId="0" xfId="28" applyFont="1" applyFill="1" applyBorder="1" applyProtection="1">
      <alignment/>
      <protection locked="0"/>
    </xf>
    <xf numFmtId="164" fontId="1" fillId="2" borderId="0" xfId="28" applyFont="1" applyFill="1" applyProtection="1">
      <alignment/>
      <protection locked="0"/>
    </xf>
    <xf numFmtId="164" fontId="3" fillId="2" borderId="0" xfId="28" applyFont="1" applyFill="1" applyProtection="1">
      <alignment/>
      <protection locked="0"/>
    </xf>
    <xf numFmtId="164" fontId="4" fillId="0" borderId="0" xfId="27" applyFont="1" applyAlignment="1" applyProtection="1">
      <alignment vertical="center" wrapText="1"/>
      <protection locked="0"/>
    </xf>
    <xf numFmtId="164" fontId="5" fillId="0" borderId="0" xfId="27" applyFont="1" applyAlignment="1" applyProtection="1">
      <alignment horizontal="right" vertical="center"/>
      <protection locked="0"/>
    </xf>
    <xf numFmtId="164" fontId="1" fillId="0" borderId="0" xfId="27" applyAlignment="1" applyProtection="1">
      <alignment vertical="center"/>
      <protection locked="0"/>
    </xf>
    <xf numFmtId="164" fontId="4" fillId="0" borderId="0" xfId="25" applyFont="1" applyBorder="1" applyAlignment="1" applyProtection="1">
      <alignment horizontal="center" vertical="center" wrapText="1"/>
      <protection locked="0"/>
    </xf>
    <xf numFmtId="164" fontId="6" fillId="0" borderId="0" xfId="27" applyFont="1" applyBorder="1" applyAlignment="1" applyProtection="1">
      <alignment horizontal="center" vertical="center" wrapText="1"/>
      <protection locked="0"/>
    </xf>
    <xf numFmtId="164" fontId="1" fillId="0" borderId="0" xfId="27" applyFont="1" applyAlignment="1" applyProtection="1">
      <alignment vertical="center"/>
      <protection locked="0"/>
    </xf>
    <xf numFmtId="164" fontId="7" fillId="0" borderId="0" xfId="27" applyFont="1" applyBorder="1" applyAlignment="1" applyProtection="1">
      <alignment horizontal="center" vertical="center"/>
      <protection locked="0"/>
    </xf>
    <xf numFmtId="164" fontId="8" fillId="0" borderId="0" xfId="27" applyFont="1" applyAlignment="1" applyProtection="1">
      <alignment vertical="center"/>
      <protection locked="0"/>
    </xf>
    <xf numFmtId="164" fontId="9" fillId="0" borderId="0" xfId="27" applyFont="1" applyBorder="1" applyAlignment="1" applyProtection="1">
      <alignment horizontal="center" vertical="center"/>
      <protection locked="0"/>
    </xf>
    <xf numFmtId="164" fontId="10" fillId="0" borderId="0" xfId="27" applyFont="1" applyAlignment="1" applyProtection="1">
      <alignment vertical="center"/>
      <protection locked="0"/>
    </xf>
    <xf numFmtId="164" fontId="11" fillId="0" borderId="0" xfId="27" applyFont="1" applyBorder="1" applyAlignment="1" applyProtection="1">
      <alignment horizontal="center" vertical="center"/>
      <protection locked="0"/>
    </xf>
    <xf numFmtId="164" fontId="12" fillId="0" borderId="0" xfId="27" applyFont="1" applyAlignment="1" applyProtection="1">
      <alignment vertical="center"/>
      <protection locked="0"/>
    </xf>
    <xf numFmtId="164" fontId="12" fillId="0" borderId="0" xfId="27" applyFont="1" applyProtection="1">
      <alignment/>
      <protection locked="0"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Alignment="1" applyProtection="1">
      <alignment shrinkToFit="1"/>
      <protection locked="0"/>
    </xf>
    <xf numFmtId="164" fontId="12" fillId="0" borderId="0" xfId="27" applyFont="1" applyBorder="1" applyAlignment="1" applyProtection="1">
      <alignment horizontal="right" vertical="center"/>
      <protection locked="0"/>
    </xf>
    <xf numFmtId="164" fontId="13" fillId="0" borderId="0" xfId="27" applyFont="1" applyProtection="1">
      <alignment/>
      <protection locked="0"/>
    </xf>
    <xf numFmtId="164" fontId="12" fillId="3" borderId="1" xfId="27" applyFont="1" applyFill="1" applyBorder="1" applyAlignment="1" applyProtection="1">
      <alignment horizontal="center" vertical="center" textRotation="90" wrapText="1"/>
      <protection locked="0"/>
    </xf>
    <xf numFmtId="164" fontId="14" fillId="3" borderId="2" xfId="27" applyFont="1" applyFill="1" applyBorder="1" applyAlignment="1" applyProtection="1">
      <alignment horizontal="center" vertical="center" textRotation="90" wrapText="1"/>
      <protection locked="0"/>
    </xf>
    <xf numFmtId="164" fontId="12" fillId="3" borderId="2" xfId="27" applyFont="1" applyFill="1" applyBorder="1" applyAlignment="1" applyProtection="1">
      <alignment horizontal="left" vertical="center" wrapText="1"/>
      <protection locked="0"/>
    </xf>
    <xf numFmtId="164" fontId="12" fillId="3" borderId="2" xfId="27" applyFont="1" applyFill="1" applyBorder="1" applyAlignment="1" applyProtection="1">
      <alignment horizontal="center" vertical="center" wrapText="1"/>
      <protection locked="0"/>
    </xf>
    <xf numFmtId="164" fontId="12" fillId="3" borderId="2" xfId="27" applyFont="1" applyFill="1" applyBorder="1" applyAlignment="1" applyProtection="1">
      <alignment horizontal="center" vertical="center" textRotation="90" wrapText="1"/>
      <protection locked="0"/>
    </xf>
    <xf numFmtId="164" fontId="15" fillId="3" borderId="3" xfId="20" applyFont="1" applyFill="1" applyBorder="1" applyAlignment="1" applyProtection="1">
      <alignment horizontal="right" vertical="center"/>
      <protection locked="0"/>
    </xf>
    <xf numFmtId="164" fontId="16" fillId="3" borderId="4" xfId="20" applyFont="1" applyFill="1" applyBorder="1" applyAlignment="1" applyProtection="1">
      <alignment horizontal="center" vertical="center"/>
      <protection locked="0"/>
    </xf>
    <xf numFmtId="164" fontId="15" fillId="3" borderId="4" xfId="20" applyFont="1" applyFill="1" applyBorder="1" applyAlignment="1" applyProtection="1">
      <alignment vertical="center"/>
      <protection locked="0"/>
    </xf>
    <xf numFmtId="164" fontId="15" fillId="3" borderId="4" xfId="20" applyFont="1" applyFill="1" applyBorder="1" applyAlignment="1" applyProtection="1">
      <alignment horizontal="right" vertical="center"/>
      <protection locked="0"/>
    </xf>
    <xf numFmtId="164" fontId="15" fillId="3" borderId="4" xfId="20" applyFont="1" applyFill="1" applyBorder="1" applyAlignment="1" applyProtection="1">
      <alignment horizontal="center" vertical="center"/>
      <protection locked="0"/>
    </xf>
    <xf numFmtId="165" fontId="16" fillId="3" borderId="5" xfId="20" applyNumberFormat="1" applyFont="1" applyFill="1" applyBorder="1" applyAlignment="1" applyProtection="1">
      <alignment horizontal="center" vertical="center"/>
      <protection locked="0"/>
    </xf>
    <xf numFmtId="165" fontId="17" fillId="3" borderId="2" xfId="20" applyNumberFormat="1" applyFont="1" applyFill="1" applyBorder="1" applyAlignment="1" applyProtection="1">
      <alignment horizontal="center" vertical="center" wrapText="1"/>
      <protection locked="0"/>
    </xf>
    <xf numFmtId="164" fontId="10" fillId="0" borderId="0" xfId="25" applyFont="1" applyAlignment="1" applyProtection="1">
      <alignment vertical="center"/>
      <protection locked="0"/>
    </xf>
    <xf numFmtId="164" fontId="15" fillId="3" borderId="6" xfId="20" applyFont="1" applyFill="1" applyBorder="1" applyAlignment="1" applyProtection="1">
      <alignment horizontal="right" vertical="center"/>
      <protection locked="0"/>
    </xf>
    <xf numFmtId="164" fontId="16" fillId="3" borderId="7" xfId="20" applyFont="1" applyFill="1" applyBorder="1" applyAlignment="1" applyProtection="1">
      <alignment horizontal="center" vertical="center"/>
      <protection locked="0"/>
    </xf>
    <xf numFmtId="164" fontId="15" fillId="3" borderId="7" xfId="20" applyFont="1" applyFill="1" applyBorder="1" applyAlignment="1" applyProtection="1">
      <alignment vertical="center"/>
      <protection locked="0"/>
    </xf>
    <xf numFmtId="164" fontId="15" fillId="3" borderId="7" xfId="20" applyFont="1" applyFill="1" applyBorder="1" applyAlignment="1" applyProtection="1">
      <alignment horizontal="right" vertical="center"/>
      <protection locked="0"/>
    </xf>
    <xf numFmtId="164" fontId="15" fillId="3" borderId="7" xfId="20" applyFont="1" applyFill="1" applyBorder="1" applyAlignment="1" applyProtection="1">
      <alignment horizontal="center" vertical="center"/>
      <protection locked="0"/>
    </xf>
    <xf numFmtId="165" fontId="16" fillId="3" borderId="8" xfId="20" applyNumberFormat="1" applyFont="1" applyFill="1" applyBorder="1" applyAlignment="1" applyProtection="1">
      <alignment horizontal="center" vertical="center"/>
      <protection locked="0"/>
    </xf>
    <xf numFmtId="164" fontId="15" fillId="3" borderId="9" xfId="20" applyFont="1" applyFill="1" applyBorder="1" applyAlignment="1" applyProtection="1">
      <alignment horizontal="center" vertical="center" wrapText="1"/>
      <protection locked="0"/>
    </xf>
    <xf numFmtId="166" fontId="15" fillId="3" borderId="9" xfId="0" applyNumberFormat="1" applyFont="1" applyFill="1" applyBorder="1" applyAlignment="1" applyProtection="1">
      <alignment horizontal="center" vertical="center" wrapText="1"/>
      <protection locked="0"/>
    </xf>
    <xf numFmtId="166" fontId="15" fillId="3" borderId="9" xfId="20" applyNumberFormat="1" applyFont="1" applyFill="1" applyBorder="1" applyAlignment="1" applyProtection="1">
      <alignment horizontal="center" vertical="center" wrapText="1"/>
      <protection locked="0"/>
    </xf>
    <xf numFmtId="167" fontId="15" fillId="3" borderId="9" xfId="20" applyNumberFormat="1" applyFont="1" applyFill="1" applyBorder="1" applyAlignment="1" applyProtection="1">
      <alignment horizontal="center" vertical="center" wrapText="1"/>
      <protection locked="0"/>
    </xf>
    <xf numFmtId="166" fontId="18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26" applyFont="1" applyFill="1" applyBorder="1" applyAlignment="1" applyProtection="1">
      <alignment horizontal="center" vertical="center" wrapText="1"/>
      <protection locked="0"/>
    </xf>
    <xf numFmtId="164" fontId="7" fillId="0" borderId="2" xfId="27" applyFont="1" applyFill="1" applyBorder="1" applyAlignment="1" applyProtection="1">
      <alignment horizontal="center" vertical="center"/>
      <protection locked="0"/>
    </xf>
    <xf numFmtId="164" fontId="12" fillId="0" borderId="2" xfId="30" applyFont="1" applyBorder="1" applyAlignment="1" applyProtection="1">
      <alignment horizontal="left" vertical="center" wrapText="1"/>
      <protection locked="0"/>
    </xf>
    <xf numFmtId="168" fontId="15" fillId="0" borderId="2" xfId="30" applyNumberFormat="1" applyFont="1" applyFill="1" applyBorder="1" applyAlignment="1" applyProtection="1">
      <alignment horizontal="center" vertical="center" wrapText="1"/>
      <protection locked="0"/>
    </xf>
    <xf numFmtId="164" fontId="15" fillId="0" borderId="2" xfId="30" applyFont="1" applyBorder="1" applyAlignment="1" applyProtection="1">
      <alignment horizontal="center" vertical="center"/>
      <protection locked="0"/>
    </xf>
    <xf numFmtId="168" fontId="15" fillId="0" borderId="2" xfId="30" applyNumberFormat="1" applyFont="1" applyFill="1" applyBorder="1" applyAlignment="1" applyProtection="1">
      <alignment horizontal="center" vertical="center"/>
      <protection locked="0"/>
    </xf>
    <xf numFmtId="164" fontId="15" fillId="0" borderId="2" xfId="30" applyFont="1" applyBorder="1" applyAlignment="1" applyProtection="1">
      <alignment horizontal="center" vertical="center" wrapText="1"/>
      <protection locked="0"/>
    </xf>
    <xf numFmtId="164" fontId="15" fillId="0" borderId="2" xfId="25" applyFont="1" applyFill="1" applyBorder="1" applyAlignment="1" applyProtection="1">
      <alignment horizontal="center" vertical="center" wrapText="1"/>
      <protection locked="0"/>
    </xf>
    <xf numFmtId="164" fontId="15" fillId="0" borderId="10" xfId="25" applyFont="1" applyBorder="1" applyAlignment="1" applyProtection="1">
      <alignment horizontal="center" vertical="center" wrapText="1"/>
      <protection locked="0"/>
    </xf>
    <xf numFmtId="165" fontId="15" fillId="0" borderId="10" xfId="20" applyNumberFormat="1" applyFont="1" applyFill="1" applyBorder="1" applyAlignment="1" applyProtection="1">
      <alignment horizontal="center" vertical="center"/>
      <protection locked="0"/>
    </xf>
    <xf numFmtId="166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10" xfId="20" applyNumberFormat="1" applyFont="1" applyBorder="1" applyAlignment="1" applyProtection="1">
      <alignment horizontal="center" vertical="center"/>
      <protection locked="0"/>
    </xf>
    <xf numFmtId="165" fontId="15" fillId="4" borderId="10" xfId="20" applyNumberFormat="1" applyFont="1" applyFill="1" applyBorder="1" applyAlignment="1" applyProtection="1">
      <alignment horizontal="center" vertical="center"/>
      <protection locked="0"/>
    </xf>
    <xf numFmtId="166" fontId="15" fillId="0" borderId="10" xfId="20" applyNumberFormat="1" applyFont="1" applyFill="1" applyBorder="1" applyAlignment="1" applyProtection="1">
      <alignment horizontal="center" vertical="center"/>
      <protection locked="0"/>
    </xf>
    <xf numFmtId="167" fontId="15" fillId="5" borderId="10" xfId="20" applyNumberFormat="1" applyFont="1" applyFill="1" applyBorder="1" applyAlignment="1" applyProtection="1">
      <alignment horizontal="center" vertical="center"/>
      <protection locked="0"/>
    </xf>
    <xf numFmtId="167" fontId="15" fillId="5" borderId="2" xfId="20" applyNumberFormat="1" applyFont="1" applyFill="1" applyBorder="1" applyAlignment="1" applyProtection="1">
      <alignment horizontal="center" vertical="center"/>
      <protection locked="0"/>
    </xf>
    <xf numFmtId="166" fontId="19" fillId="0" borderId="2" xfId="0" applyNumberFormat="1" applyFont="1" applyFill="1" applyBorder="1" applyAlignment="1" applyProtection="1">
      <alignment horizontal="center" vertical="center"/>
      <protection locked="0"/>
    </xf>
    <xf numFmtId="166" fontId="19" fillId="6" borderId="2" xfId="0" applyNumberFormat="1" applyFont="1" applyFill="1" applyBorder="1" applyAlignment="1" applyProtection="1">
      <alignment horizontal="center" vertical="center"/>
      <protection locked="0"/>
    </xf>
    <xf numFmtId="164" fontId="20" fillId="0" borderId="0" xfId="25" applyFont="1" applyAlignment="1" applyProtection="1">
      <alignment vertical="center"/>
      <protection locked="0"/>
    </xf>
    <xf numFmtId="164" fontId="15" fillId="0" borderId="9" xfId="25" applyFont="1" applyBorder="1" applyAlignment="1" applyProtection="1">
      <alignment horizontal="center" vertical="center" wrapText="1"/>
      <protection locked="0"/>
    </xf>
    <xf numFmtId="165" fontId="15" fillId="4" borderId="9" xfId="20" applyNumberFormat="1" applyFont="1" applyFill="1" applyBorder="1" applyAlignment="1" applyProtection="1">
      <alignment horizontal="center" vertical="center"/>
      <protection locked="0"/>
    </xf>
    <xf numFmtId="166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9" xfId="20" applyNumberFormat="1" applyFont="1" applyBorder="1" applyAlignment="1" applyProtection="1">
      <alignment horizontal="center" vertical="center"/>
      <protection locked="0"/>
    </xf>
    <xf numFmtId="166" fontId="15" fillId="0" borderId="9" xfId="20" applyNumberFormat="1" applyFont="1" applyFill="1" applyBorder="1" applyAlignment="1" applyProtection="1">
      <alignment horizontal="center" vertical="center"/>
      <protection locked="0"/>
    </xf>
    <xf numFmtId="167" fontId="15" fillId="5" borderId="9" xfId="20" applyNumberFormat="1" applyFont="1" applyFill="1" applyBorder="1" applyAlignment="1" applyProtection="1">
      <alignment horizontal="center" vertical="center"/>
      <protection locked="0"/>
    </xf>
    <xf numFmtId="164" fontId="6" fillId="0" borderId="0" xfId="25" applyFont="1" applyAlignment="1" applyProtection="1">
      <alignment vertical="center"/>
      <protection locked="0"/>
    </xf>
    <xf numFmtId="164" fontId="21" fillId="0" borderId="0" xfId="25" applyFont="1" applyAlignment="1" applyProtection="1">
      <alignment vertical="center"/>
      <protection locked="0"/>
    </xf>
    <xf numFmtId="164" fontId="12" fillId="3" borderId="11" xfId="27" applyFont="1" applyFill="1" applyBorder="1" applyAlignment="1" applyProtection="1">
      <alignment horizontal="center" vertical="center" wrapText="1"/>
      <protection locked="0"/>
    </xf>
    <xf numFmtId="164" fontId="22" fillId="0" borderId="12" xfId="27" applyFont="1" applyBorder="1" applyAlignment="1" applyProtection="1">
      <alignment horizontal="center" vertical="center"/>
      <protection locked="0"/>
    </xf>
    <xf numFmtId="164" fontId="15" fillId="0" borderId="1" xfId="26" applyFont="1" applyFill="1" applyBorder="1" applyAlignment="1" applyProtection="1">
      <alignment horizontal="center" vertical="center" wrapText="1"/>
      <protection locked="0"/>
    </xf>
    <xf numFmtId="164" fontId="12" fillId="0" borderId="2" xfId="30" applyFont="1" applyFill="1" applyBorder="1" applyAlignment="1" applyProtection="1">
      <alignment horizontal="left" vertical="center" wrapText="1"/>
      <protection locked="0"/>
    </xf>
    <xf numFmtId="164" fontId="12" fillId="7" borderId="2" xfId="30" applyFont="1" applyFill="1" applyBorder="1" applyAlignment="1" applyProtection="1">
      <alignment horizontal="left" vertical="center" wrapText="1"/>
      <protection locked="0"/>
    </xf>
    <xf numFmtId="164" fontId="18" fillId="0" borderId="13" xfId="20" applyNumberFormat="1" applyFont="1" applyBorder="1" applyAlignment="1" applyProtection="1">
      <alignment horizontal="center" vertical="center"/>
      <protection locked="0"/>
    </xf>
    <xf numFmtId="164" fontId="12" fillId="0" borderId="11" xfId="25" applyFont="1" applyBorder="1" applyAlignment="1" applyProtection="1">
      <alignment horizontal="center" vertical="center" wrapText="1"/>
      <protection locked="0"/>
    </xf>
    <xf numFmtId="168" fontId="15" fillId="7" borderId="2" xfId="30" applyNumberFormat="1" applyFont="1" applyFill="1" applyBorder="1" applyAlignment="1" applyProtection="1">
      <alignment horizontal="center" vertical="center" wrapText="1"/>
      <protection locked="0"/>
    </xf>
    <xf numFmtId="164" fontId="15" fillId="7" borderId="2" xfId="30" applyFont="1" applyFill="1" applyBorder="1" applyAlignment="1" applyProtection="1">
      <alignment horizontal="center" vertical="center"/>
      <protection locked="0"/>
    </xf>
    <xf numFmtId="168" fontId="15" fillId="0" borderId="2" xfId="30" applyNumberFormat="1" applyFont="1" applyBorder="1" applyAlignment="1" applyProtection="1">
      <alignment horizontal="center" vertical="center" wrapText="1"/>
      <protection locked="0"/>
    </xf>
    <xf numFmtId="168" fontId="15" fillId="0" borderId="2" xfId="30" applyNumberFormat="1" applyFont="1" applyBorder="1" applyAlignment="1" applyProtection="1">
      <alignment horizontal="center" vertical="center"/>
      <protection locked="0"/>
    </xf>
    <xf numFmtId="164" fontId="15" fillId="0" borderId="2" xfId="30" applyFont="1" applyFill="1" applyBorder="1" applyAlignment="1" applyProtection="1">
      <alignment horizontal="center" vertical="center" wrapText="1"/>
      <protection locked="0"/>
    </xf>
    <xf numFmtId="164" fontId="15" fillId="0" borderId="2" xfId="25" applyFont="1" applyBorder="1" applyAlignment="1" applyProtection="1">
      <alignment horizontal="center" vertical="center" wrapText="1"/>
      <protection locked="0"/>
    </xf>
    <xf numFmtId="166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19" fillId="6" borderId="2" xfId="0" applyNumberFormat="1" applyFont="1" applyFill="1" applyBorder="1" applyAlignment="1" applyProtection="1">
      <alignment horizontal="center" vertical="center" wrapText="1"/>
      <protection locked="0"/>
    </xf>
    <xf numFmtId="164" fontId="23" fillId="2" borderId="0" xfId="28" applyFont="1" applyFill="1" applyBorder="1" applyAlignment="1" applyProtection="1">
      <alignment horizontal="center" vertical="top" shrinkToFit="1"/>
      <protection locked="0"/>
    </xf>
    <xf numFmtId="164" fontId="15" fillId="3" borderId="14" xfId="20" applyFont="1" applyFill="1" applyBorder="1" applyAlignment="1" applyProtection="1">
      <alignment horizontal="right" vertical="center"/>
      <protection locked="0"/>
    </xf>
    <xf numFmtId="164" fontId="16" fillId="3" borderId="0" xfId="20" applyFont="1" applyFill="1" applyBorder="1" applyAlignment="1" applyProtection="1">
      <alignment horizontal="center" vertical="center"/>
      <protection locked="0"/>
    </xf>
    <xf numFmtId="164" fontId="15" fillId="3" borderId="0" xfId="20" applyFont="1" applyFill="1" applyBorder="1" applyAlignment="1" applyProtection="1">
      <alignment vertical="center"/>
      <protection locked="0"/>
    </xf>
    <xf numFmtId="164" fontId="15" fillId="3" borderId="0" xfId="20" applyFont="1" applyFill="1" applyBorder="1" applyAlignment="1" applyProtection="1">
      <alignment horizontal="right" vertical="center"/>
      <protection locked="0"/>
    </xf>
    <xf numFmtId="164" fontId="15" fillId="3" borderId="0" xfId="20" applyFont="1" applyFill="1" applyBorder="1" applyAlignment="1" applyProtection="1">
      <alignment horizontal="center" vertical="center"/>
      <protection locked="0"/>
    </xf>
    <xf numFmtId="165" fontId="16" fillId="3" borderId="15" xfId="20" applyNumberFormat="1" applyFont="1" applyFill="1" applyBorder="1" applyAlignment="1" applyProtection="1">
      <alignment horizontal="center" vertical="center"/>
      <protection locked="0"/>
    </xf>
    <xf numFmtId="166" fontId="18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7" xfId="26" applyFont="1" applyBorder="1" applyAlignment="1" applyProtection="1">
      <alignment horizontal="center" vertical="center" wrapText="1"/>
      <protection locked="0"/>
    </xf>
    <xf numFmtId="166" fontId="19" fillId="6" borderId="18" xfId="0" applyNumberFormat="1" applyFont="1" applyFill="1" applyBorder="1" applyAlignment="1" applyProtection="1">
      <alignment horizontal="center" vertical="center"/>
      <protection locked="0"/>
    </xf>
    <xf numFmtId="164" fontId="12" fillId="0" borderId="19" xfId="25" applyFont="1" applyBorder="1" applyAlignment="1" applyProtection="1">
      <alignment horizontal="center" vertical="center" wrapText="1"/>
      <protection locked="0"/>
    </xf>
    <xf numFmtId="164" fontId="15" fillId="0" borderId="20" xfId="25" applyFont="1" applyBorder="1" applyAlignment="1" applyProtection="1">
      <alignment horizontal="center" vertical="center" wrapText="1"/>
      <protection locked="0"/>
    </xf>
    <xf numFmtId="165" fontId="15" fillId="4" borderId="20" xfId="20" applyNumberFormat="1" applyFont="1" applyFill="1" applyBorder="1" applyAlignment="1" applyProtection="1">
      <alignment horizontal="center" vertical="center"/>
      <protection locked="0"/>
    </xf>
    <xf numFmtId="166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20" xfId="20" applyNumberFormat="1" applyFont="1" applyBorder="1" applyAlignment="1" applyProtection="1">
      <alignment horizontal="center" vertical="center"/>
      <protection locked="0"/>
    </xf>
    <xf numFmtId="166" fontId="15" fillId="0" borderId="20" xfId="20" applyNumberFormat="1" applyFont="1" applyFill="1" applyBorder="1" applyAlignment="1" applyProtection="1">
      <alignment horizontal="center" vertical="center"/>
      <protection locked="0"/>
    </xf>
    <xf numFmtId="166" fontId="19" fillId="6" borderId="21" xfId="0" applyNumberFormat="1" applyFont="1" applyFill="1" applyBorder="1" applyAlignment="1" applyProtection="1">
      <alignment horizontal="center" vertical="center"/>
      <protection locked="0"/>
    </xf>
    <xf numFmtId="164" fontId="1" fillId="2" borderId="0" xfId="29" applyFont="1" applyFill="1" applyBorder="1" applyAlignment="1" applyProtection="1">
      <alignment horizontal="center" vertical="top"/>
      <protection/>
    </xf>
    <xf numFmtId="164" fontId="1" fillId="2" borderId="0" xfId="29" applyFont="1" applyFill="1" applyBorder="1" applyAlignment="1" applyProtection="1">
      <alignment vertical="top"/>
      <protection locked="0"/>
    </xf>
    <xf numFmtId="164" fontId="1" fillId="2" borderId="0" xfId="29" applyFont="1" applyFill="1" applyBorder="1" applyAlignment="1" applyProtection="1">
      <alignment horizontal="center" vertical="top"/>
      <protection locked="0"/>
    </xf>
    <xf numFmtId="164" fontId="23" fillId="2" borderId="0" xfId="29" applyFont="1" applyFill="1" applyBorder="1" applyAlignment="1" applyProtection="1">
      <alignment horizontal="center" vertical="top" shrinkToFit="1"/>
      <protection locked="0"/>
    </xf>
    <xf numFmtId="164" fontId="1" fillId="2" borderId="0" xfId="29" applyFont="1" applyFill="1" applyBorder="1" applyProtection="1">
      <alignment/>
      <protection locked="0"/>
    </xf>
    <xf numFmtId="164" fontId="1" fillId="2" borderId="0" xfId="29" applyFont="1" applyFill="1" applyProtection="1">
      <alignment/>
      <protection locked="0"/>
    </xf>
    <xf numFmtId="164" fontId="3" fillId="2" borderId="0" xfId="29" applyFont="1" applyFill="1" applyProtection="1">
      <alignment/>
      <protection locked="0"/>
    </xf>
    <xf numFmtId="164" fontId="15" fillId="3" borderId="3" xfId="21" applyFont="1" applyFill="1" applyBorder="1" applyAlignment="1" applyProtection="1">
      <alignment horizontal="right" vertical="center"/>
      <protection locked="0"/>
    </xf>
    <xf numFmtId="164" fontId="16" fillId="3" borderId="4" xfId="21" applyFont="1" applyFill="1" applyBorder="1" applyAlignment="1" applyProtection="1">
      <alignment horizontal="center" vertical="center"/>
      <protection locked="0"/>
    </xf>
    <xf numFmtId="164" fontId="15" fillId="3" borderId="4" xfId="21" applyFont="1" applyFill="1" applyBorder="1" applyAlignment="1" applyProtection="1">
      <alignment vertical="center"/>
      <protection locked="0"/>
    </xf>
    <xf numFmtId="164" fontId="15" fillId="3" borderId="4" xfId="21" applyFont="1" applyFill="1" applyBorder="1" applyAlignment="1" applyProtection="1">
      <alignment horizontal="right" vertical="center"/>
      <protection locked="0"/>
    </xf>
    <xf numFmtId="164" fontId="15" fillId="3" borderId="4" xfId="21" applyFont="1" applyFill="1" applyBorder="1" applyAlignment="1" applyProtection="1">
      <alignment horizontal="center" vertical="center"/>
      <protection locked="0"/>
    </xf>
    <xf numFmtId="165" fontId="16" fillId="3" borderId="5" xfId="21" applyNumberFormat="1" applyFont="1" applyFill="1" applyBorder="1" applyAlignment="1" applyProtection="1">
      <alignment horizontal="center" vertical="center"/>
      <protection locked="0"/>
    </xf>
    <xf numFmtId="164" fontId="15" fillId="3" borderId="14" xfId="21" applyFont="1" applyFill="1" applyBorder="1" applyAlignment="1" applyProtection="1">
      <alignment horizontal="right" vertical="center"/>
      <protection locked="0"/>
    </xf>
    <xf numFmtId="164" fontId="16" fillId="3" borderId="0" xfId="21" applyFont="1" applyFill="1" applyBorder="1" applyAlignment="1" applyProtection="1">
      <alignment horizontal="center" vertical="center"/>
      <protection locked="0"/>
    </xf>
    <xf numFmtId="164" fontId="15" fillId="3" borderId="0" xfId="21" applyFont="1" applyFill="1" applyBorder="1" applyAlignment="1" applyProtection="1">
      <alignment vertical="center"/>
      <protection locked="0"/>
    </xf>
    <xf numFmtId="164" fontId="15" fillId="3" borderId="0" xfId="21" applyFont="1" applyFill="1" applyBorder="1" applyAlignment="1" applyProtection="1">
      <alignment horizontal="right" vertical="center"/>
      <protection locked="0"/>
    </xf>
    <xf numFmtId="164" fontId="15" fillId="3" borderId="0" xfId="21" applyFont="1" applyFill="1" applyBorder="1" applyAlignment="1" applyProtection="1">
      <alignment horizontal="center" vertical="center"/>
      <protection locked="0"/>
    </xf>
    <xf numFmtId="165" fontId="16" fillId="3" borderId="15" xfId="21" applyNumberFormat="1" applyFont="1" applyFill="1" applyBorder="1" applyAlignment="1" applyProtection="1">
      <alignment horizontal="center" vertical="center"/>
      <protection locked="0"/>
    </xf>
    <xf numFmtId="164" fontId="15" fillId="3" borderId="6" xfId="21" applyFont="1" applyFill="1" applyBorder="1" applyAlignment="1" applyProtection="1">
      <alignment horizontal="right" vertical="center"/>
      <protection locked="0"/>
    </xf>
    <xf numFmtId="164" fontId="16" fillId="3" borderId="7" xfId="21" applyFont="1" applyFill="1" applyBorder="1" applyAlignment="1" applyProtection="1">
      <alignment horizontal="center" vertical="center"/>
      <protection locked="0"/>
    </xf>
    <xf numFmtId="164" fontId="15" fillId="3" borderId="7" xfId="21" applyFont="1" applyFill="1" applyBorder="1" applyAlignment="1" applyProtection="1">
      <alignment vertical="center"/>
      <protection locked="0"/>
    </xf>
    <xf numFmtId="164" fontId="15" fillId="3" borderId="7" xfId="21" applyFont="1" applyFill="1" applyBorder="1" applyAlignment="1" applyProtection="1">
      <alignment horizontal="right" vertical="center"/>
      <protection locked="0"/>
    </xf>
    <xf numFmtId="164" fontId="15" fillId="3" borderId="7" xfId="21" applyFont="1" applyFill="1" applyBorder="1" applyAlignment="1" applyProtection="1">
      <alignment horizontal="center" vertical="center"/>
      <protection locked="0"/>
    </xf>
    <xf numFmtId="165" fontId="16" fillId="3" borderId="8" xfId="21" applyNumberFormat="1" applyFont="1" applyFill="1" applyBorder="1" applyAlignment="1" applyProtection="1">
      <alignment horizontal="center" vertical="center"/>
      <protection locked="0"/>
    </xf>
    <xf numFmtId="164" fontId="15" fillId="3" borderId="9" xfId="21" applyFont="1" applyFill="1" applyBorder="1" applyAlignment="1" applyProtection="1">
      <alignment horizontal="center" vertical="center" wrapText="1"/>
      <protection locked="0"/>
    </xf>
    <xf numFmtId="166" fontId="15" fillId="3" borderId="9" xfId="24" applyNumberFormat="1" applyFont="1" applyFill="1" applyBorder="1" applyAlignment="1" applyProtection="1">
      <alignment horizontal="center" vertical="center" wrapText="1"/>
      <protection locked="0"/>
    </xf>
    <xf numFmtId="166" fontId="15" fillId="3" borderId="9" xfId="21" applyNumberFormat="1" applyFont="1" applyFill="1" applyBorder="1" applyAlignment="1" applyProtection="1">
      <alignment horizontal="center" vertical="center" wrapText="1"/>
      <protection locked="0"/>
    </xf>
    <xf numFmtId="167" fontId="15" fillId="3" borderId="9" xfId="21" applyNumberFormat="1" applyFont="1" applyFill="1" applyBorder="1" applyAlignment="1" applyProtection="1">
      <alignment horizontal="center" vertical="center" wrapText="1"/>
      <protection locked="0"/>
    </xf>
    <xf numFmtId="166" fontId="18" fillId="3" borderId="16" xfId="24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6" applyFont="1" applyBorder="1" applyAlignment="1" applyProtection="1">
      <alignment horizontal="center" vertical="center" wrapText="1"/>
      <protection locked="0"/>
    </xf>
    <xf numFmtId="165" fontId="15" fillId="4" borderId="10" xfId="21" applyNumberFormat="1" applyFont="1" applyFill="1" applyBorder="1" applyAlignment="1" applyProtection="1">
      <alignment horizontal="center" vertical="center"/>
      <protection locked="0"/>
    </xf>
    <xf numFmtId="166" fontId="15" fillId="0" borderId="10" xfId="21" applyNumberFormat="1" applyFont="1" applyFill="1" applyBorder="1" applyAlignment="1" applyProtection="1">
      <alignment horizontal="center" vertical="center"/>
      <protection locked="0"/>
    </xf>
    <xf numFmtId="167" fontId="15" fillId="5" borderId="10" xfId="21" applyNumberFormat="1" applyFont="1" applyFill="1" applyBorder="1" applyAlignment="1" applyProtection="1">
      <alignment horizontal="center" vertical="center"/>
      <protection locked="0"/>
    </xf>
    <xf numFmtId="167" fontId="15" fillId="5" borderId="2" xfId="21" applyNumberFormat="1" applyFont="1" applyFill="1" applyBorder="1" applyAlignment="1" applyProtection="1">
      <alignment horizontal="center" vertical="center"/>
      <protection locked="0"/>
    </xf>
    <xf numFmtId="166" fontId="19" fillId="5" borderId="21" xfId="24" applyNumberFormat="1" applyFont="1" applyFill="1" applyBorder="1" applyAlignment="1" applyProtection="1">
      <alignment horizontal="center" vertical="center"/>
      <protection locked="0"/>
    </xf>
    <xf numFmtId="165" fontId="15" fillId="4" borderId="20" xfId="21" applyNumberFormat="1" applyFont="1" applyFill="1" applyBorder="1" applyAlignment="1" applyProtection="1">
      <alignment horizontal="center" vertical="center"/>
      <protection locked="0"/>
    </xf>
    <xf numFmtId="166" fontId="15" fillId="0" borderId="20" xfId="21" applyNumberFormat="1" applyFont="1" applyFill="1" applyBorder="1" applyAlignment="1" applyProtection="1">
      <alignment horizontal="center" vertical="center"/>
      <protection locked="0"/>
    </xf>
    <xf numFmtId="167" fontId="15" fillId="5" borderId="20" xfId="21" applyNumberFormat="1" applyFont="1" applyFill="1" applyBorder="1" applyAlignment="1" applyProtection="1">
      <alignment horizontal="center" vertical="center"/>
      <protection locked="0"/>
    </xf>
    <xf numFmtId="165" fontId="15" fillId="4" borderId="9" xfId="21" applyNumberFormat="1" applyFont="1" applyFill="1" applyBorder="1" applyAlignment="1" applyProtection="1">
      <alignment horizontal="center" vertical="center"/>
      <protection locked="0"/>
    </xf>
    <xf numFmtId="166" fontId="12" fillId="0" borderId="9" xfId="24" applyNumberFormat="1" applyFont="1" applyFill="1" applyBorder="1" applyAlignment="1" applyProtection="1">
      <alignment horizontal="center" vertical="center" wrapText="1"/>
      <protection locked="0"/>
    </xf>
    <xf numFmtId="165" fontId="15" fillId="0" borderId="9" xfId="21" applyNumberFormat="1" applyFont="1" applyBorder="1" applyAlignment="1" applyProtection="1">
      <alignment horizontal="center" vertical="center"/>
      <protection locked="0"/>
    </xf>
    <xf numFmtId="166" fontId="15" fillId="0" borderId="9" xfId="21" applyNumberFormat="1" applyFont="1" applyFill="1" applyBorder="1" applyAlignment="1" applyProtection="1">
      <alignment horizontal="center" vertical="center"/>
      <protection locked="0"/>
    </xf>
    <xf numFmtId="167" fontId="15" fillId="5" borderId="9" xfId="21" applyNumberFormat="1" applyFont="1" applyFill="1" applyBorder="1" applyAlignment="1" applyProtection="1">
      <alignment horizontal="center" vertical="center"/>
      <protection locked="0"/>
    </xf>
    <xf numFmtId="166" fontId="15" fillId="0" borderId="10" xfId="24" applyNumberFormat="1" applyFont="1" applyFill="1" applyBorder="1" applyAlignment="1" applyProtection="1">
      <alignment horizontal="center" vertical="center" wrapText="1"/>
      <protection locked="0"/>
    </xf>
    <xf numFmtId="166" fontId="15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20" xfId="20" applyNumberFormat="1" applyFont="1" applyBorder="1" applyAlignment="1" applyProtection="1">
      <alignment horizontal="center" vertical="center"/>
      <protection locked="0"/>
    </xf>
    <xf numFmtId="166" fontId="15" fillId="0" borderId="20" xfId="24" applyNumberFormat="1" applyFont="1" applyFill="1" applyBorder="1" applyAlignment="1" applyProtection="1">
      <alignment horizontal="center" vertical="center" wrapText="1"/>
      <protection locked="0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  <cellStyle name="Обычный 2 3" xfId="22"/>
    <cellStyle name="Обычный 3" xfId="23"/>
    <cellStyle name="Обычный 4" xfId="24"/>
    <cellStyle name="Обычный_Выездка технические1 2" xfId="25"/>
    <cellStyle name="Обычный_Измайлово-2003 2" xfId="26"/>
    <cellStyle name="Обычный_Лист Microsoft Excel 2" xfId="27"/>
    <cellStyle name="Обычный_ПРИМЕРЫ ТЕХ.РЕЗУЛЬТАТОВ - Выездка" xfId="28"/>
    <cellStyle name="Обычный_ПРИМЕРЫ ТЕХ.РЕЗУЛЬТАТОВ - Выездка 2" xfId="29"/>
    <cellStyle name="Обычный_Россия (В) юниоры" xfId="30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47625</xdr:rowOff>
    </xdr:from>
    <xdr:to>
      <xdr:col>5</xdr:col>
      <xdr:colOff>219075</xdr:colOff>
      <xdr:row>2</xdr:row>
      <xdr:rowOff>19050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2628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3</xdr:col>
      <xdr:colOff>257175</xdr:colOff>
      <xdr:row>4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0859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28575</xdr:rowOff>
    </xdr:from>
    <xdr:to>
      <xdr:col>3</xdr:col>
      <xdr:colOff>257175</xdr:colOff>
      <xdr:row>4</xdr:row>
      <xdr:rowOff>561975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0859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28575</xdr:rowOff>
    </xdr:from>
    <xdr:to>
      <xdr:col>3</xdr:col>
      <xdr:colOff>257175</xdr:colOff>
      <xdr:row>4</xdr:row>
      <xdr:rowOff>561975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0859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28575</xdr:rowOff>
    </xdr:from>
    <xdr:to>
      <xdr:col>3</xdr:col>
      <xdr:colOff>257175</xdr:colOff>
      <xdr:row>4</xdr:row>
      <xdr:rowOff>561975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0859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28575</xdr:rowOff>
    </xdr:from>
    <xdr:to>
      <xdr:col>3</xdr:col>
      <xdr:colOff>257175</xdr:colOff>
      <xdr:row>4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0859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28575</xdr:rowOff>
    </xdr:from>
    <xdr:to>
      <xdr:col>3</xdr:col>
      <xdr:colOff>257175</xdr:colOff>
      <xdr:row>4</xdr:row>
      <xdr:rowOff>561975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0859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28575</xdr:rowOff>
    </xdr:from>
    <xdr:to>
      <xdr:col>3</xdr:col>
      <xdr:colOff>257175</xdr:colOff>
      <xdr:row>4</xdr:row>
      <xdr:rowOff>561975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0859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28575</xdr:rowOff>
    </xdr:from>
    <xdr:to>
      <xdr:col>3</xdr:col>
      <xdr:colOff>257175</xdr:colOff>
      <xdr:row>4</xdr:row>
      <xdr:rowOff>561975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0859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3</xdr:col>
      <xdr:colOff>257175</xdr:colOff>
      <xdr:row>4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9812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"/>
  <sheetViews>
    <sheetView zoomScale="90" zoomScaleNormal="90" zoomScaleSheetLayoutView="70" workbookViewId="0" topLeftCell="A1">
      <selection activeCell="A3" sqref="A3"/>
    </sheetView>
  </sheetViews>
  <sheetFormatPr defaultColWidth="9.140625" defaultRowHeight="15"/>
  <cols>
    <col min="1" max="1" width="6.7109375" style="1" customWidth="1"/>
    <col min="2" max="2" width="7.00390625" style="1" customWidth="1"/>
    <col min="3" max="3" width="16.57421875" style="1" customWidth="1"/>
    <col min="4" max="4" width="9.140625" style="1" customWidth="1"/>
    <col min="5" max="5" width="0" style="1" hidden="1" customWidth="1"/>
    <col min="6" max="6" width="27.28125" style="1" customWidth="1"/>
    <col min="7" max="7" width="9.00390625" style="1" customWidth="1"/>
    <col min="8" max="8" width="14.28125" style="1" customWidth="1"/>
    <col min="9" max="9" width="16.421875" style="1" customWidth="1"/>
    <col min="10" max="10" width="3.7109375" style="1" customWidth="1"/>
    <col min="11" max="11" width="9.7109375" style="1" customWidth="1"/>
    <col min="12" max="12" width="10.7109375" style="1" customWidth="1"/>
    <col min="13" max="13" width="10.421875" style="1" customWidth="1"/>
    <col min="14" max="17" width="9.7109375" style="1" customWidth="1"/>
    <col min="18" max="18" width="11.57421875" style="1" customWidth="1"/>
    <col min="19" max="19" width="10.57421875" style="1" customWidth="1"/>
    <col min="20" max="16384" width="9.140625" style="1" customWidth="1"/>
  </cols>
  <sheetData>
    <row r="1" spans="1:37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K1" s="7"/>
    </row>
    <row r="2" spans="1:19" s="10" customFormat="1" ht="4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</row>
    <row r="3" spans="1:18" ht="30" customHeight="1">
      <c r="A3" s="11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9" s="13" customFormat="1" ht="15.75" customHeight="1">
      <c r="A4" s="12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s="15" customFormat="1" ht="15.75" customHeight="1">
      <c r="A5" s="14" t="s">
        <v>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s="17" customFormat="1" ht="15.75" customHeight="1">
      <c r="A6" s="16" t="s">
        <v>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17" customFormat="1" ht="13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20" s="24" customFormat="1" ht="15" customHeight="1">
      <c r="A8" s="19" t="s">
        <v>10</v>
      </c>
      <c r="B8" s="20"/>
      <c r="C8" s="21"/>
      <c r="D8" s="21"/>
      <c r="E8" s="21"/>
      <c r="F8" s="21"/>
      <c r="G8" s="21"/>
      <c r="H8" s="22"/>
      <c r="I8" s="20"/>
      <c r="J8" s="20"/>
      <c r="K8" s="20"/>
      <c r="L8" s="20"/>
      <c r="M8" s="20"/>
      <c r="N8" s="20"/>
      <c r="O8" s="20"/>
      <c r="P8" s="20"/>
      <c r="Q8" s="20" t="s">
        <v>11</v>
      </c>
      <c r="R8" s="20"/>
      <c r="S8" s="20"/>
      <c r="T8" s="23"/>
    </row>
    <row r="9" spans="1:19" s="37" customFormat="1" ht="15" customHeight="1">
      <c r="A9" s="25" t="s">
        <v>12</v>
      </c>
      <c r="B9" s="26" t="s">
        <v>13</v>
      </c>
      <c r="C9" s="27" t="s">
        <v>14</v>
      </c>
      <c r="D9" s="28" t="s">
        <v>15</v>
      </c>
      <c r="E9" s="29" t="s">
        <v>16</v>
      </c>
      <c r="F9" s="27" t="s">
        <v>17</v>
      </c>
      <c r="G9" s="28" t="s">
        <v>15</v>
      </c>
      <c r="H9" s="28" t="s">
        <v>18</v>
      </c>
      <c r="I9" s="28" t="s">
        <v>19</v>
      </c>
      <c r="J9" s="29" t="s">
        <v>20</v>
      </c>
      <c r="K9" s="30" t="s">
        <v>21</v>
      </c>
      <c r="L9" s="31">
        <v>15</v>
      </c>
      <c r="M9" s="32" t="s">
        <v>22</v>
      </c>
      <c r="N9" s="33" t="s">
        <v>23</v>
      </c>
      <c r="O9" s="33"/>
      <c r="P9" s="32">
        <v>1</v>
      </c>
      <c r="Q9" s="34" t="s">
        <v>24</v>
      </c>
      <c r="R9" s="35">
        <v>0.020833333333333332</v>
      </c>
      <c r="S9" s="36" t="s">
        <v>25</v>
      </c>
    </row>
    <row r="10" spans="1:19" s="37" customFormat="1" ht="15" customHeight="1">
      <c r="A10" s="25"/>
      <c r="B10" s="26"/>
      <c r="C10" s="27"/>
      <c r="D10" s="28"/>
      <c r="E10" s="29"/>
      <c r="F10" s="27"/>
      <c r="G10" s="28"/>
      <c r="H10" s="28"/>
      <c r="I10" s="28"/>
      <c r="J10" s="29"/>
      <c r="K10" s="38" t="s">
        <v>26</v>
      </c>
      <c r="L10" s="39">
        <v>15</v>
      </c>
      <c r="M10" s="40" t="s">
        <v>22</v>
      </c>
      <c r="N10" s="41"/>
      <c r="O10" s="41"/>
      <c r="P10" s="40"/>
      <c r="Q10" s="42"/>
      <c r="R10" s="43"/>
      <c r="S10" s="36"/>
    </row>
    <row r="11" spans="1:19" s="37" customFormat="1" ht="39.75" customHeight="1">
      <c r="A11" s="25"/>
      <c r="B11" s="26"/>
      <c r="C11" s="27"/>
      <c r="D11" s="28"/>
      <c r="E11" s="29"/>
      <c r="F11" s="27"/>
      <c r="G11" s="28"/>
      <c r="H11" s="28"/>
      <c r="I11" s="28"/>
      <c r="J11" s="29"/>
      <c r="K11" s="44" t="s">
        <v>27</v>
      </c>
      <c r="L11" s="45" t="s">
        <v>28</v>
      </c>
      <c r="M11" s="46" t="s">
        <v>29</v>
      </c>
      <c r="N11" s="46" t="s">
        <v>30</v>
      </c>
      <c r="O11" s="46" t="s">
        <v>31</v>
      </c>
      <c r="P11" s="47" t="s">
        <v>32</v>
      </c>
      <c r="Q11" s="47" t="s">
        <v>33</v>
      </c>
      <c r="R11" s="48" t="s">
        <v>34</v>
      </c>
      <c r="S11" s="36"/>
    </row>
    <row r="12" spans="1:19" s="67" customFormat="1" ht="23.25" customHeight="1">
      <c r="A12" s="49">
        <v>1</v>
      </c>
      <c r="B12" s="50">
        <v>103</v>
      </c>
      <c r="C12" s="51" t="s">
        <v>35</v>
      </c>
      <c r="D12" s="52" t="s">
        <v>36</v>
      </c>
      <c r="E12" s="53"/>
      <c r="F12" s="51" t="s">
        <v>37</v>
      </c>
      <c r="G12" s="54" t="s">
        <v>38</v>
      </c>
      <c r="H12" s="55" t="s">
        <v>39</v>
      </c>
      <c r="I12" s="56" t="s">
        <v>40</v>
      </c>
      <c r="J12" s="57">
        <v>1</v>
      </c>
      <c r="K12" s="58">
        <v>0.4791666666666667</v>
      </c>
      <c r="L12" s="59">
        <v>0.519363425925926</v>
      </c>
      <c r="M12" s="60">
        <v>0.5242476851851852</v>
      </c>
      <c r="N12" s="61">
        <f>M12-L12</f>
        <v>0.004884259259259172</v>
      </c>
      <c r="O12" s="62">
        <f>L12-K12</f>
        <v>0.04019675925925931</v>
      </c>
      <c r="P12" s="63">
        <f>$L$9/O12/24</f>
        <v>15.548517132162376</v>
      </c>
      <c r="Q12" s="64">
        <f>SUM($L$9:$L$10)/R12/24</f>
        <v>15.568689635289026</v>
      </c>
      <c r="R12" s="65">
        <f>SUM(O12:O13)</f>
        <v>0.08028935185185188</v>
      </c>
      <c r="S12" s="66">
        <f>SUM(N12:N13)+R12</f>
        <v>0.09045138888888876</v>
      </c>
    </row>
    <row r="13" spans="1:19" s="67" customFormat="1" ht="23.25" customHeight="1">
      <c r="A13" s="49"/>
      <c r="B13" s="50"/>
      <c r="C13" s="51"/>
      <c r="D13" s="52"/>
      <c r="E13" s="53"/>
      <c r="F13" s="51"/>
      <c r="G13" s="54"/>
      <c r="H13" s="55"/>
      <c r="I13" s="56"/>
      <c r="J13" s="68">
        <v>2</v>
      </c>
      <c r="K13" s="69">
        <f>M12+$R$9</f>
        <v>0.5450810185185185</v>
      </c>
      <c r="L13" s="70">
        <v>0.5851736111111111</v>
      </c>
      <c r="M13" s="71">
        <v>0.5904513888888888</v>
      </c>
      <c r="N13" s="69">
        <f>M13-L13</f>
        <v>0.005277777777777715</v>
      </c>
      <c r="O13" s="72">
        <f>L13-K13</f>
        <v>0.04009259259259257</v>
      </c>
      <c r="P13" s="73">
        <f>$L$10/O13/24</f>
        <v>15.58891454965359</v>
      </c>
      <c r="Q13" s="64"/>
      <c r="R13" s="65"/>
      <c r="S13" s="66"/>
    </row>
    <row r="14" ht="30.75" customHeight="1"/>
    <row r="15" spans="1:18" ht="39" customHeight="1">
      <c r="A15" s="74"/>
      <c r="B15" s="74"/>
      <c r="D15" s="74" t="s">
        <v>41</v>
      </c>
      <c r="E15" s="74"/>
      <c r="G15" s="75"/>
      <c r="H15" s="74" t="s">
        <v>42</v>
      </c>
      <c r="I15" s="74"/>
      <c r="J15" s="74"/>
      <c r="K15" s="74"/>
      <c r="L15" s="74"/>
      <c r="M15" s="74"/>
      <c r="N15" s="74"/>
      <c r="O15" s="74"/>
      <c r="P15" s="74"/>
      <c r="Q15" s="74"/>
      <c r="R15" s="74"/>
    </row>
    <row r="16" spans="1:18" ht="22.5" customHeight="1">
      <c r="A16" s="74"/>
      <c r="B16" s="74"/>
      <c r="D16" s="74" t="s">
        <v>43</v>
      </c>
      <c r="E16" s="74"/>
      <c r="G16" s="75"/>
      <c r="H16" s="1" t="s">
        <v>44</v>
      </c>
      <c r="J16" s="74"/>
      <c r="K16" s="74"/>
      <c r="L16" s="74"/>
      <c r="M16" s="74"/>
      <c r="N16" s="74"/>
      <c r="O16" s="74"/>
      <c r="P16" s="74"/>
      <c r="Q16" s="74"/>
      <c r="R16" s="74"/>
    </row>
  </sheetData>
  <sheetProtection selectLockedCells="1" selectUnlockedCells="1"/>
  <mergeCells count="29">
    <mergeCell ref="A3:R3"/>
    <mergeCell ref="A4:S4"/>
    <mergeCell ref="A5:S5"/>
    <mergeCell ref="A6:S6"/>
    <mergeCell ref="A7:S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N9:O9"/>
    <mergeCell ref="S9:S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Q12:Q13"/>
    <mergeCell ref="R12:R13"/>
    <mergeCell ref="S12:S13"/>
  </mergeCells>
  <conditionalFormatting sqref="N12:N13">
    <cfRule type="cellIs" priority="1" dxfId="0" operator="greaterThan" stopIfTrue="1">
      <formula>0.0138888888888889</formula>
    </cfRule>
  </conditionalFormatting>
  <conditionalFormatting sqref="P12:P13 Q12">
    <cfRule type="cellIs" priority="2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zoomScale="90" zoomScaleNormal="90" zoomScaleSheetLayoutView="70" workbookViewId="0" topLeftCell="A1">
      <selection activeCell="A3" sqref="A3"/>
    </sheetView>
  </sheetViews>
  <sheetFormatPr defaultColWidth="9.140625" defaultRowHeight="15"/>
  <cols>
    <col min="1" max="1" width="3.7109375" style="1" customWidth="1"/>
    <col min="2" max="2" width="7.00390625" style="1" customWidth="1"/>
    <col min="3" max="3" width="19.140625" style="1" customWidth="1"/>
    <col min="4" max="4" width="9.28125" style="1" customWidth="1"/>
    <col min="5" max="5" width="0" style="1" hidden="1" customWidth="1"/>
    <col min="6" max="6" width="27.28125" style="1" customWidth="1"/>
    <col min="7" max="7" width="9.8515625" style="1" customWidth="1"/>
    <col min="8" max="8" width="15.7109375" style="1" customWidth="1"/>
    <col min="9" max="9" width="18.8515625" style="1" customWidth="1"/>
    <col min="10" max="10" width="3.7109375" style="1" customWidth="1"/>
    <col min="11" max="11" width="9.7109375" style="1" customWidth="1"/>
    <col min="12" max="12" width="10.7109375" style="1" customWidth="1"/>
    <col min="13" max="13" width="10.421875" style="1" customWidth="1"/>
    <col min="14" max="17" width="9.7109375" style="1" customWidth="1"/>
    <col min="18" max="18" width="12.57421875" style="1" customWidth="1"/>
    <col min="19" max="19" width="16.00390625" style="1" customWidth="1"/>
    <col min="20" max="20" width="6.8515625" style="1" customWidth="1"/>
    <col min="21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19" s="10" customFormat="1" ht="4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</row>
    <row r="3" spans="1:18" ht="30" customHeight="1">
      <c r="A3" s="11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9" s="13" customFormat="1" ht="15.75" customHeight="1">
      <c r="A4" s="12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s="15" customFormat="1" ht="15.75" customHeight="1">
      <c r="A5" s="14" t="s">
        <v>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s="17" customFormat="1" ht="15.75" customHeight="1">
      <c r="A6" s="16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17" customFormat="1" ht="13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20" s="24" customFormat="1" ht="15" customHeight="1">
      <c r="A8" s="19" t="s">
        <v>10</v>
      </c>
      <c r="B8" s="20"/>
      <c r="C8" s="21"/>
      <c r="D8" s="21"/>
      <c r="E8" s="21"/>
      <c r="F8" s="21"/>
      <c r="G8" s="21"/>
      <c r="H8" s="22"/>
      <c r="I8" s="20"/>
      <c r="J8" s="20"/>
      <c r="K8" s="20"/>
      <c r="L8" s="20"/>
      <c r="M8" s="20"/>
      <c r="N8" s="20"/>
      <c r="O8" s="20"/>
      <c r="P8" s="20"/>
      <c r="Q8" s="20" t="s">
        <v>11</v>
      </c>
      <c r="R8" s="20"/>
      <c r="S8" s="20"/>
      <c r="T8" s="23"/>
    </row>
    <row r="9" spans="1:20" s="37" customFormat="1" ht="15" customHeight="1">
      <c r="A9" s="25" t="s">
        <v>12</v>
      </c>
      <c r="B9" s="26" t="s">
        <v>13</v>
      </c>
      <c r="C9" s="27" t="s">
        <v>14</v>
      </c>
      <c r="D9" s="28" t="s">
        <v>15</v>
      </c>
      <c r="E9" s="29" t="s">
        <v>16</v>
      </c>
      <c r="F9" s="27" t="s">
        <v>17</v>
      </c>
      <c r="G9" s="28" t="s">
        <v>15</v>
      </c>
      <c r="H9" s="28" t="s">
        <v>18</v>
      </c>
      <c r="I9" s="28" t="s">
        <v>19</v>
      </c>
      <c r="J9" s="29" t="s">
        <v>20</v>
      </c>
      <c r="K9" s="30" t="s">
        <v>21</v>
      </c>
      <c r="L9" s="31">
        <v>20</v>
      </c>
      <c r="M9" s="32" t="s">
        <v>22</v>
      </c>
      <c r="N9" s="33" t="s">
        <v>23</v>
      </c>
      <c r="O9" s="33"/>
      <c r="P9" s="32">
        <v>1</v>
      </c>
      <c r="Q9" s="34" t="s">
        <v>24</v>
      </c>
      <c r="R9" s="35">
        <v>0.020833333333333332</v>
      </c>
      <c r="S9" s="36" t="s">
        <v>25</v>
      </c>
      <c r="T9" s="76" t="s">
        <v>46</v>
      </c>
    </row>
    <row r="10" spans="1:20" s="37" customFormat="1" ht="15" customHeight="1">
      <c r="A10" s="25"/>
      <c r="B10" s="26"/>
      <c r="C10" s="27"/>
      <c r="D10" s="28"/>
      <c r="E10" s="29"/>
      <c r="F10" s="27"/>
      <c r="G10" s="28"/>
      <c r="H10" s="28"/>
      <c r="I10" s="28"/>
      <c r="J10" s="29"/>
      <c r="K10" s="38" t="s">
        <v>26</v>
      </c>
      <c r="L10" s="39">
        <v>20</v>
      </c>
      <c r="M10" s="40" t="s">
        <v>22</v>
      </c>
      <c r="N10" s="41"/>
      <c r="O10" s="41"/>
      <c r="P10" s="40"/>
      <c r="Q10" s="42"/>
      <c r="R10" s="43"/>
      <c r="S10" s="36"/>
      <c r="T10" s="76"/>
    </row>
    <row r="11" spans="1:20" s="37" customFormat="1" ht="39.75" customHeight="1">
      <c r="A11" s="25"/>
      <c r="B11" s="26"/>
      <c r="C11" s="27"/>
      <c r="D11" s="28"/>
      <c r="E11" s="29"/>
      <c r="F11" s="27"/>
      <c r="G11" s="28"/>
      <c r="H11" s="28"/>
      <c r="I11" s="28"/>
      <c r="J11" s="29"/>
      <c r="K11" s="44" t="s">
        <v>27</v>
      </c>
      <c r="L11" s="45" t="s">
        <v>28</v>
      </c>
      <c r="M11" s="46" t="s">
        <v>29</v>
      </c>
      <c r="N11" s="46" t="s">
        <v>30</v>
      </c>
      <c r="O11" s="46" t="s">
        <v>31</v>
      </c>
      <c r="P11" s="47" t="s">
        <v>32</v>
      </c>
      <c r="Q11" s="47" t="s">
        <v>33</v>
      </c>
      <c r="R11" s="48" t="s">
        <v>34</v>
      </c>
      <c r="S11" s="36"/>
      <c r="T11" s="76"/>
    </row>
    <row r="12" spans="1:20" ht="15.75" customHeight="1">
      <c r="A12" s="77" t="s">
        <v>47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</row>
    <row r="13" spans="1:20" s="67" customFormat="1" ht="18.75" customHeight="1">
      <c r="A13" s="78">
        <v>1</v>
      </c>
      <c r="B13" s="50">
        <v>10</v>
      </c>
      <c r="C13" s="79" t="s">
        <v>48</v>
      </c>
      <c r="D13" s="52" t="s">
        <v>49</v>
      </c>
      <c r="E13" s="53"/>
      <c r="F13" s="80" t="s">
        <v>50</v>
      </c>
      <c r="G13" s="54" t="s">
        <v>51</v>
      </c>
      <c r="H13" s="81" t="s">
        <v>52</v>
      </c>
      <c r="I13" s="56" t="s">
        <v>53</v>
      </c>
      <c r="J13" s="57">
        <v>1</v>
      </c>
      <c r="K13" s="58">
        <v>0.46249999999999997</v>
      </c>
      <c r="L13" s="59">
        <v>0.5189814814814815</v>
      </c>
      <c r="M13" s="60">
        <v>0.5215162037037037</v>
      </c>
      <c r="N13" s="61">
        <f>M13-L13</f>
        <v>0.0025347222222221744</v>
      </c>
      <c r="O13" s="62">
        <f>L13-K13</f>
        <v>0.05648148148148152</v>
      </c>
      <c r="P13" s="63">
        <f>$L$9/O13/24</f>
        <v>14.754098360655727</v>
      </c>
      <c r="Q13" s="64">
        <f>SUM($L$9:$L$10)/R13/24</f>
        <v>15.319148936170208</v>
      </c>
      <c r="R13" s="65">
        <f>SUM(O13:O14)</f>
        <v>0.10879629629629634</v>
      </c>
      <c r="S13" s="66">
        <f>SUM(N13:N14)+R13</f>
        <v>0.11196759259259265</v>
      </c>
      <c r="T13" s="82" t="s">
        <v>54</v>
      </c>
    </row>
    <row r="14" spans="1:20" s="67" customFormat="1" ht="19.5" customHeight="1">
      <c r="A14" s="78"/>
      <c r="B14" s="50"/>
      <c r="C14" s="79"/>
      <c r="D14" s="52"/>
      <c r="E14" s="53"/>
      <c r="F14" s="80"/>
      <c r="G14" s="54"/>
      <c r="H14" s="81"/>
      <c r="I14" s="56"/>
      <c r="J14" s="68">
        <v>2</v>
      </c>
      <c r="K14" s="69">
        <f>M13+$R$9</f>
        <v>0.542349537037037</v>
      </c>
      <c r="L14" s="70">
        <v>0.5946643518518518</v>
      </c>
      <c r="M14" s="71">
        <v>0.595300925925926</v>
      </c>
      <c r="N14" s="69">
        <f>M14-L14</f>
        <v>0.0006365740740741366</v>
      </c>
      <c r="O14" s="72">
        <f>L14-K14</f>
        <v>0.052314814814814814</v>
      </c>
      <c r="P14" s="73">
        <f>$L$10/O14/24</f>
        <v>15.929203539823009</v>
      </c>
      <c r="Q14" s="64"/>
      <c r="R14" s="65"/>
      <c r="S14" s="66"/>
      <c r="T14" s="82"/>
    </row>
    <row r="15" spans="1:20" s="67" customFormat="1" ht="18.75" customHeight="1">
      <c r="A15" s="78">
        <v>2</v>
      </c>
      <c r="B15" s="50">
        <v>5</v>
      </c>
      <c r="C15" s="80" t="s">
        <v>55</v>
      </c>
      <c r="D15" s="83" t="s">
        <v>56</v>
      </c>
      <c r="E15" s="84"/>
      <c r="F15" s="80" t="s">
        <v>57</v>
      </c>
      <c r="G15" s="52" t="s">
        <v>58</v>
      </c>
      <c r="H15" s="81" t="s">
        <v>59</v>
      </c>
      <c r="I15" s="56" t="s">
        <v>60</v>
      </c>
      <c r="J15" s="57">
        <v>1</v>
      </c>
      <c r="K15" s="58">
        <v>0.46875</v>
      </c>
      <c r="L15" s="59">
        <v>0.5216087962962963</v>
      </c>
      <c r="M15" s="60">
        <v>0.5323032407407408</v>
      </c>
      <c r="N15" s="61">
        <f>M15-L15</f>
        <v>0.01069444444444445</v>
      </c>
      <c r="O15" s="62">
        <f>L15-K15</f>
        <v>0.052858796296296306</v>
      </c>
      <c r="P15" s="63">
        <f>$L$9/O15/24</f>
        <v>15.76527260783884</v>
      </c>
      <c r="Q15" s="64">
        <f>SUM($L$9:$L$10)/R15/24</f>
        <v>15.808541003403242</v>
      </c>
      <c r="R15" s="65">
        <f>SUM(O15:O16)</f>
        <v>0.10542824074074064</v>
      </c>
      <c r="S15" s="66">
        <f>SUM(N15:N16)+R15</f>
        <v>0.12755787037037036</v>
      </c>
      <c r="T15" s="82" t="s">
        <v>54</v>
      </c>
    </row>
    <row r="16" spans="1:20" s="67" customFormat="1" ht="18.75" customHeight="1">
      <c r="A16" s="78"/>
      <c r="B16" s="50"/>
      <c r="C16" s="80"/>
      <c r="D16" s="83"/>
      <c r="E16" s="84"/>
      <c r="F16" s="80"/>
      <c r="G16" s="52"/>
      <c r="H16" s="81"/>
      <c r="I16" s="56"/>
      <c r="J16" s="68">
        <v>2</v>
      </c>
      <c r="K16" s="69">
        <f>M15+$R$9</f>
        <v>0.5531365740740741</v>
      </c>
      <c r="L16" s="70">
        <v>0.6057060185185185</v>
      </c>
      <c r="M16" s="71">
        <v>0.6171412037037037</v>
      </c>
      <c r="N16" s="69">
        <f>M16-L16</f>
        <v>0.01143518518518527</v>
      </c>
      <c r="O16" s="72">
        <f>L16-K16</f>
        <v>0.052569444444444335</v>
      </c>
      <c r="P16" s="73">
        <f>$L$10/O16/24</f>
        <v>15.8520475561427</v>
      </c>
      <c r="Q16" s="64"/>
      <c r="R16" s="65"/>
      <c r="S16" s="66"/>
      <c r="T16" s="82"/>
    </row>
    <row r="17" spans="1:20" ht="18" customHeight="1">
      <c r="A17" s="77" t="s">
        <v>61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</row>
    <row r="18" spans="1:20" s="67" customFormat="1" ht="18.75" customHeight="1">
      <c r="A18" s="78">
        <v>1</v>
      </c>
      <c r="B18" s="50">
        <v>11</v>
      </c>
      <c r="C18" s="79" t="s">
        <v>62</v>
      </c>
      <c r="D18" s="85" t="s">
        <v>63</v>
      </c>
      <c r="E18" s="53"/>
      <c r="F18" s="51" t="s">
        <v>64</v>
      </c>
      <c r="G18" s="86" t="s">
        <v>65</v>
      </c>
      <c r="H18" s="55" t="s">
        <v>66</v>
      </c>
      <c r="I18" s="56" t="s">
        <v>53</v>
      </c>
      <c r="J18" s="57">
        <v>1</v>
      </c>
      <c r="K18" s="58">
        <v>0.46249999999999997</v>
      </c>
      <c r="L18" s="59">
        <v>0.5188888888888888</v>
      </c>
      <c r="M18" s="60">
        <v>0.5241898148148149</v>
      </c>
      <c r="N18" s="61">
        <f aca="true" t="shared" si="0" ref="N18:N42">M18-L18</f>
        <v>0.005300925925926014</v>
      </c>
      <c r="O18" s="62">
        <f aca="true" t="shared" si="1" ref="O18:O42">L18-K18</f>
        <v>0.05638888888888888</v>
      </c>
      <c r="P18" s="63">
        <f>$L$9/O18/24</f>
        <v>14.778325123152712</v>
      </c>
      <c r="Q18" s="64">
        <f>SUM($L$9:$L$10)/R18/24</f>
        <v>15.360000000000012</v>
      </c>
      <c r="R18" s="65">
        <f>SUM(O18:O19)</f>
        <v>0.10850694444444436</v>
      </c>
      <c r="S18" s="66">
        <f>SUM(N18:N19)+R18</f>
        <v>0.11494212962962963</v>
      </c>
      <c r="T18" s="82" t="s">
        <v>54</v>
      </c>
    </row>
    <row r="19" spans="1:20" s="67" customFormat="1" ht="18.75" customHeight="1">
      <c r="A19" s="78"/>
      <c r="B19" s="50"/>
      <c r="C19" s="79"/>
      <c r="D19" s="85"/>
      <c r="E19" s="53"/>
      <c r="F19" s="51"/>
      <c r="G19" s="86"/>
      <c r="H19" s="55"/>
      <c r="I19" s="56"/>
      <c r="J19" s="68">
        <v>2</v>
      </c>
      <c r="K19" s="69">
        <f>M18+$R$9</f>
        <v>0.5450231481481482</v>
      </c>
      <c r="L19" s="70">
        <v>0.5971412037037037</v>
      </c>
      <c r="M19" s="71">
        <v>0.598275462962963</v>
      </c>
      <c r="N19" s="69">
        <f t="shared" si="0"/>
        <v>0.0011342592592592515</v>
      </c>
      <c r="O19" s="72">
        <f t="shared" si="1"/>
        <v>0.05211805555555549</v>
      </c>
      <c r="P19" s="73">
        <f>$L$10/O19/24</f>
        <v>15.989340439706885</v>
      </c>
      <c r="Q19" s="64"/>
      <c r="R19" s="65"/>
      <c r="S19" s="66"/>
      <c r="T19" s="82"/>
    </row>
    <row r="20" spans="1:20" s="67" customFormat="1" ht="18.75" customHeight="1">
      <c r="A20" s="78">
        <v>2</v>
      </c>
      <c r="B20" s="50">
        <v>3</v>
      </c>
      <c r="C20" s="79" t="s">
        <v>67</v>
      </c>
      <c r="D20" s="83" t="s">
        <v>68</v>
      </c>
      <c r="E20" s="84"/>
      <c r="F20" s="80" t="s">
        <v>69</v>
      </c>
      <c r="G20" s="52" t="s">
        <v>70</v>
      </c>
      <c r="H20" s="87" t="s">
        <v>71</v>
      </c>
      <c r="I20" s="56" t="s">
        <v>72</v>
      </c>
      <c r="J20" s="57">
        <v>1</v>
      </c>
      <c r="K20" s="58">
        <v>0.4583333333333333</v>
      </c>
      <c r="L20" s="59">
        <v>0.5117592592592592</v>
      </c>
      <c r="M20" s="60">
        <v>0.5177083333333333</v>
      </c>
      <c r="N20" s="61">
        <f t="shared" si="0"/>
        <v>0.005949074074074079</v>
      </c>
      <c r="O20" s="62">
        <f t="shared" si="1"/>
        <v>0.05342592592592593</v>
      </c>
      <c r="P20" s="63">
        <f>$L$9/O20/24</f>
        <v>15.597920277296359</v>
      </c>
      <c r="Q20" s="64">
        <f>SUM($L$9:$L$10)/R20/24</f>
        <v>15.79293704759816</v>
      </c>
      <c r="R20" s="65">
        <f>SUM(O20:O21)</f>
        <v>0.10553240740740738</v>
      </c>
      <c r="S20" s="66">
        <f>SUM(N20:N21)+R20</f>
        <v>0.11663194444444441</v>
      </c>
      <c r="T20" s="82" t="s">
        <v>54</v>
      </c>
    </row>
    <row r="21" spans="1:20" s="67" customFormat="1" ht="18.75" customHeight="1">
      <c r="A21" s="78"/>
      <c r="B21" s="50"/>
      <c r="C21" s="79"/>
      <c r="D21" s="83"/>
      <c r="E21" s="84"/>
      <c r="F21" s="80"/>
      <c r="G21" s="52"/>
      <c r="H21" s="87"/>
      <c r="I21" s="56"/>
      <c r="J21" s="68">
        <v>2</v>
      </c>
      <c r="K21" s="69">
        <f>M20+$R$9</f>
        <v>0.5385416666666667</v>
      </c>
      <c r="L21" s="70">
        <v>0.5906481481481481</v>
      </c>
      <c r="M21" s="71">
        <v>0.5957986111111111</v>
      </c>
      <c r="N21" s="69">
        <f t="shared" si="0"/>
        <v>0.005150462962962954</v>
      </c>
      <c r="O21" s="72">
        <f t="shared" si="1"/>
        <v>0.05210648148148145</v>
      </c>
      <c r="P21" s="73">
        <f>$L$10/O21/24</f>
        <v>15.992892047978685</v>
      </c>
      <c r="Q21" s="64"/>
      <c r="R21" s="65"/>
      <c r="S21" s="66"/>
      <c r="T21" s="82"/>
    </row>
    <row r="22" spans="1:20" s="67" customFormat="1" ht="18.75" customHeight="1">
      <c r="A22" s="78">
        <v>3</v>
      </c>
      <c r="B22" s="50">
        <v>4</v>
      </c>
      <c r="C22" s="80" t="s">
        <v>73</v>
      </c>
      <c r="D22" s="83" t="s">
        <v>74</v>
      </c>
      <c r="E22" s="53"/>
      <c r="F22" s="80" t="s">
        <v>75</v>
      </c>
      <c r="G22" s="54" t="s">
        <v>76</v>
      </c>
      <c r="H22" s="87" t="s">
        <v>77</v>
      </c>
      <c r="I22" s="88" t="s">
        <v>78</v>
      </c>
      <c r="J22" s="57">
        <v>1</v>
      </c>
      <c r="K22" s="58">
        <v>0.4583333333333333</v>
      </c>
      <c r="L22" s="59">
        <v>0.5117592592592592</v>
      </c>
      <c r="M22" s="60">
        <v>0.5157291666666667</v>
      </c>
      <c r="N22" s="61">
        <f t="shared" si="0"/>
        <v>0.003969907407407436</v>
      </c>
      <c r="O22" s="62">
        <f t="shared" si="1"/>
        <v>0.05342592592592593</v>
      </c>
      <c r="P22" s="63">
        <f>$L$9/O22/24</f>
        <v>15.597920277296359</v>
      </c>
      <c r="Q22" s="64">
        <f>SUM($L$9:$L$10)/R22/24</f>
        <v>15.763546798029568</v>
      </c>
      <c r="R22" s="65">
        <f>SUM(O22:O23)</f>
        <v>0.1057291666666666</v>
      </c>
      <c r="S22" s="66">
        <f>SUM(N22:N23)+R22</f>
        <v>0.11685185185185182</v>
      </c>
      <c r="T22" s="82" t="s">
        <v>54</v>
      </c>
    </row>
    <row r="23" spans="1:20" s="67" customFormat="1" ht="18.75" customHeight="1">
      <c r="A23" s="78"/>
      <c r="B23" s="50"/>
      <c r="C23" s="80"/>
      <c r="D23" s="83"/>
      <c r="E23" s="53"/>
      <c r="F23" s="80"/>
      <c r="G23" s="54"/>
      <c r="H23" s="87"/>
      <c r="I23" s="88"/>
      <c r="J23" s="68">
        <v>2</v>
      </c>
      <c r="K23" s="69">
        <f>M22+$R$9</f>
        <v>0.5365625</v>
      </c>
      <c r="L23" s="70">
        <v>0.5888657407407407</v>
      </c>
      <c r="M23" s="71">
        <v>0.5960185185185185</v>
      </c>
      <c r="N23" s="69">
        <f t="shared" si="0"/>
        <v>0.007152777777777786</v>
      </c>
      <c r="O23" s="72">
        <f t="shared" si="1"/>
        <v>0.052303240740740664</v>
      </c>
      <c r="P23" s="73">
        <f>$L$10/O23/24</f>
        <v>15.93272847975218</v>
      </c>
      <c r="Q23" s="64"/>
      <c r="R23" s="65"/>
      <c r="S23" s="66"/>
      <c r="T23" s="82"/>
    </row>
    <row r="24" spans="1:20" s="67" customFormat="1" ht="18.75" customHeight="1">
      <c r="A24" s="78">
        <v>4</v>
      </c>
      <c r="B24" s="50">
        <v>18</v>
      </c>
      <c r="C24" s="51" t="s">
        <v>79</v>
      </c>
      <c r="D24" s="83" t="s">
        <v>80</v>
      </c>
      <c r="E24" s="53"/>
      <c r="F24" s="51" t="s">
        <v>81</v>
      </c>
      <c r="G24" s="86" t="s">
        <v>82</v>
      </c>
      <c r="H24" s="55" t="s">
        <v>83</v>
      </c>
      <c r="I24" s="56" t="s">
        <v>60</v>
      </c>
      <c r="J24" s="57">
        <v>1</v>
      </c>
      <c r="K24" s="58">
        <v>0.46388888888888885</v>
      </c>
      <c r="L24" s="59">
        <v>0.5165046296296296</v>
      </c>
      <c r="M24" s="60">
        <v>0.5199652777777778</v>
      </c>
      <c r="N24" s="61">
        <f t="shared" si="0"/>
        <v>0.003460648148148171</v>
      </c>
      <c r="O24" s="62">
        <f t="shared" si="1"/>
        <v>0.05261574074074077</v>
      </c>
      <c r="P24" s="63">
        <f>$L$9/O24/24</f>
        <v>15.838099428068624</v>
      </c>
      <c r="Q24" s="64">
        <f>SUM($L$9:$L$10)/R24/24</f>
        <v>15.482206214385554</v>
      </c>
      <c r="R24" s="65">
        <f>SUM(O24:O25)</f>
        <v>0.10765046296296293</v>
      </c>
      <c r="S24" s="66">
        <f>SUM(N24:N25)+R24</f>
        <v>0.11686342592592597</v>
      </c>
      <c r="T24" s="82" t="s">
        <v>54</v>
      </c>
    </row>
    <row r="25" spans="1:20" s="67" customFormat="1" ht="18.75" customHeight="1">
      <c r="A25" s="78"/>
      <c r="B25" s="50"/>
      <c r="C25" s="51"/>
      <c r="D25" s="83"/>
      <c r="E25" s="53"/>
      <c r="F25" s="51"/>
      <c r="G25" s="86"/>
      <c r="H25" s="55"/>
      <c r="I25" s="56"/>
      <c r="J25" s="68">
        <v>2</v>
      </c>
      <c r="K25" s="69">
        <f>M24+$R$9</f>
        <v>0.5407986111111112</v>
      </c>
      <c r="L25" s="89">
        <v>0.5958333333333333</v>
      </c>
      <c r="M25" s="71">
        <v>0.6015856481481482</v>
      </c>
      <c r="N25" s="69">
        <f t="shared" si="0"/>
        <v>0.005752314814814863</v>
      </c>
      <c r="O25" s="72">
        <f t="shared" si="1"/>
        <v>0.055034722222222165</v>
      </c>
      <c r="P25" s="73">
        <f>$L$10/O25/24</f>
        <v>15.14195583596216</v>
      </c>
      <c r="Q25" s="64"/>
      <c r="R25" s="65"/>
      <c r="S25" s="66"/>
      <c r="T25" s="82"/>
    </row>
    <row r="26" spans="1:20" s="67" customFormat="1" ht="18.75" customHeight="1">
      <c r="A26" s="78">
        <v>5</v>
      </c>
      <c r="B26" s="50">
        <v>8</v>
      </c>
      <c r="C26" s="79" t="s">
        <v>84</v>
      </c>
      <c r="D26" s="83" t="s">
        <v>80</v>
      </c>
      <c r="E26" s="53"/>
      <c r="F26" s="51" t="s">
        <v>85</v>
      </c>
      <c r="G26" s="86" t="s">
        <v>86</v>
      </c>
      <c r="H26" s="55" t="s">
        <v>83</v>
      </c>
      <c r="I26" s="56" t="s">
        <v>60</v>
      </c>
      <c r="J26" s="57">
        <v>1</v>
      </c>
      <c r="K26" s="58">
        <v>0.46875</v>
      </c>
      <c r="L26" s="59">
        <v>0.5216666666666666</v>
      </c>
      <c r="M26" s="60">
        <v>0.5323148148148148</v>
      </c>
      <c r="N26" s="61">
        <f t="shared" si="0"/>
        <v>0.010648148148148184</v>
      </c>
      <c r="O26" s="62">
        <f t="shared" si="1"/>
        <v>0.05291666666666661</v>
      </c>
      <c r="P26" s="63">
        <f>$L$9/O26/24</f>
        <v>15.748031496063009</v>
      </c>
      <c r="Q26" s="64">
        <f>SUM($L$9:$L$10)/R26/24</f>
        <v>15.662388514248436</v>
      </c>
      <c r="R26" s="65">
        <f>SUM(O26:O27)</f>
        <v>0.10641203703703694</v>
      </c>
      <c r="S26" s="66">
        <f>SUM(N26:N27)+R26</f>
        <v>0.1277893518518518</v>
      </c>
      <c r="T26" s="82" t="s">
        <v>54</v>
      </c>
    </row>
    <row r="27" spans="1:20" s="67" customFormat="1" ht="18.75" customHeight="1">
      <c r="A27" s="78"/>
      <c r="B27" s="50"/>
      <c r="C27" s="79"/>
      <c r="D27" s="83"/>
      <c r="E27" s="53"/>
      <c r="F27" s="51"/>
      <c r="G27" s="86"/>
      <c r="H27" s="55"/>
      <c r="I27" s="56"/>
      <c r="J27" s="68">
        <v>2</v>
      </c>
      <c r="K27" s="69">
        <f>M26+$R$9</f>
        <v>0.5531481481481482</v>
      </c>
      <c r="L27" s="70">
        <v>0.6066435185185185</v>
      </c>
      <c r="M27" s="71">
        <v>0.6173726851851852</v>
      </c>
      <c r="N27" s="69">
        <f t="shared" si="0"/>
        <v>0.010729166666666679</v>
      </c>
      <c r="O27" s="72">
        <f t="shared" si="1"/>
        <v>0.05349537037037033</v>
      </c>
      <c r="P27" s="73">
        <f>$L$10/O27/24</f>
        <v>15.577672003461716</v>
      </c>
      <c r="Q27" s="64"/>
      <c r="R27" s="65"/>
      <c r="S27" s="66"/>
      <c r="T27" s="82"/>
    </row>
    <row r="28" spans="1:20" s="67" customFormat="1" ht="18.75" customHeight="1">
      <c r="A28" s="78">
        <v>6</v>
      </c>
      <c r="B28" s="50">
        <v>6</v>
      </c>
      <c r="C28" s="79" t="s">
        <v>87</v>
      </c>
      <c r="D28" s="83" t="s">
        <v>88</v>
      </c>
      <c r="E28" s="53"/>
      <c r="F28" s="51" t="s">
        <v>89</v>
      </c>
      <c r="G28" s="86" t="s">
        <v>90</v>
      </c>
      <c r="H28" s="81" t="s">
        <v>59</v>
      </c>
      <c r="I28" s="56" t="s">
        <v>60</v>
      </c>
      <c r="J28" s="57">
        <v>1</v>
      </c>
      <c r="K28" s="58">
        <v>0.46875</v>
      </c>
      <c r="L28" s="59">
        <v>0.5215740740740741</v>
      </c>
      <c r="M28" s="60">
        <v>0.5322916666666667</v>
      </c>
      <c r="N28" s="61">
        <f t="shared" si="0"/>
        <v>0.01071759259259264</v>
      </c>
      <c r="O28" s="62">
        <f t="shared" si="1"/>
        <v>0.05282407407407408</v>
      </c>
      <c r="P28" s="63">
        <f>$L$9/O28/24</f>
        <v>15.775635407537246</v>
      </c>
      <c r="Q28" s="64">
        <f>SUM($L$9:$L$10)/R28/24</f>
        <v>15.81548599670512</v>
      </c>
      <c r="R28" s="65">
        <f>SUM(O28:O29)</f>
        <v>0.10538194444444438</v>
      </c>
      <c r="S28" s="66">
        <f>SUM(N28:N29)+R28</f>
        <v>0.1278935185185185</v>
      </c>
      <c r="T28" s="82" t="s">
        <v>54</v>
      </c>
    </row>
    <row r="29" spans="1:20" s="67" customFormat="1" ht="18.75" customHeight="1">
      <c r="A29" s="78"/>
      <c r="B29" s="50"/>
      <c r="C29" s="79"/>
      <c r="D29" s="83"/>
      <c r="E29" s="53"/>
      <c r="F29" s="51"/>
      <c r="G29" s="86"/>
      <c r="H29" s="81"/>
      <c r="I29" s="56"/>
      <c r="J29" s="68">
        <v>2</v>
      </c>
      <c r="K29" s="69">
        <f>M28+$R$9</f>
        <v>0.5531250000000001</v>
      </c>
      <c r="L29" s="70">
        <v>0.6056828703703704</v>
      </c>
      <c r="M29" s="71">
        <v>0.6174768518518519</v>
      </c>
      <c r="N29" s="69">
        <f t="shared" si="0"/>
        <v>0.011793981481481475</v>
      </c>
      <c r="O29" s="72">
        <f t="shared" si="1"/>
        <v>0.052557870370370297</v>
      </c>
      <c r="P29" s="73">
        <f>$L$10/O29/24</f>
        <v>15.855538427659129</v>
      </c>
      <c r="Q29" s="64"/>
      <c r="R29" s="65"/>
      <c r="S29" s="66"/>
      <c r="T29" s="82"/>
    </row>
    <row r="30" spans="1:20" s="67" customFormat="1" ht="18.75" customHeight="1">
      <c r="A30" s="78">
        <v>7</v>
      </c>
      <c r="B30" s="50">
        <v>9</v>
      </c>
      <c r="C30" s="80" t="s">
        <v>91</v>
      </c>
      <c r="D30" s="83" t="s">
        <v>80</v>
      </c>
      <c r="E30" s="84"/>
      <c r="F30" s="80" t="s">
        <v>92</v>
      </c>
      <c r="G30" s="52" t="s">
        <v>93</v>
      </c>
      <c r="H30" s="81" t="s">
        <v>59</v>
      </c>
      <c r="I30" s="56" t="s">
        <v>60</v>
      </c>
      <c r="J30" s="57">
        <v>1</v>
      </c>
      <c r="K30" s="58">
        <v>0.46388888888888885</v>
      </c>
      <c r="L30" s="59">
        <v>0.5192708333333333</v>
      </c>
      <c r="M30" s="60">
        <v>0.5322453703703703</v>
      </c>
      <c r="N30" s="61">
        <f t="shared" si="0"/>
        <v>0.012974537037036993</v>
      </c>
      <c r="O30" s="62">
        <f t="shared" si="1"/>
        <v>0.0553819444444445</v>
      </c>
      <c r="P30" s="63">
        <f>$L$9/O30/24</f>
        <v>15.047021943573654</v>
      </c>
      <c r="Q30" s="64">
        <f>SUM($L$9:$L$10)/R30/24</f>
        <v>15.425816818425266</v>
      </c>
      <c r="R30" s="65">
        <f>SUM(O30:O31)</f>
        <v>0.10804398148148159</v>
      </c>
      <c r="S30" s="66">
        <f>SUM(N30:N31)+R30</f>
        <v>0.13307870370370373</v>
      </c>
      <c r="T30" s="82" t="s">
        <v>54</v>
      </c>
    </row>
    <row r="31" spans="1:20" s="67" customFormat="1" ht="18.75" customHeight="1">
      <c r="A31" s="78"/>
      <c r="B31" s="50"/>
      <c r="C31" s="80"/>
      <c r="D31" s="83"/>
      <c r="E31" s="84"/>
      <c r="F31" s="80"/>
      <c r="G31" s="52"/>
      <c r="H31" s="81"/>
      <c r="I31" s="56"/>
      <c r="J31" s="68">
        <v>2</v>
      </c>
      <c r="K31" s="69">
        <f>M30+$R$9</f>
        <v>0.5530787037037037</v>
      </c>
      <c r="L31" s="70">
        <v>0.6057407407407408</v>
      </c>
      <c r="M31" s="71">
        <v>0.617800925925926</v>
      </c>
      <c r="N31" s="69">
        <f t="shared" si="0"/>
        <v>0.012060185185185146</v>
      </c>
      <c r="O31" s="72">
        <f t="shared" si="1"/>
        <v>0.05266203703703709</v>
      </c>
      <c r="P31" s="73">
        <f>$L$10/O31/24</f>
        <v>15.824175824175809</v>
      </c>
      <c r="Q31" s="64"/>
      <c r="R31" s="65"/>
      <c r="S31" s="66"/>
      <c r="T31" s="82"/>
    </row>
    <row r="32" spans="1:20" s="67" customFormat="1" ht="18.75" customHeight="1">
      <c r="A32" s="78">
        <v>8</v>
      </c>
      <c r="B32" s="50">
        <v>15</v>
      </c>
      <c r="C32" s="80" t="s">
        <v>94</v>
      </c>
      <c r="D32" s="83" t="s">
        <v>80</v>
      </c>
      <c r="E32" s="84"/>
      <c r="F32" s="80" t="s">
        <v>95</v>
      </c>
      <c r="G32" s="83" t="s">
        <v>80</v>
      </c>
      <c r="H32" s="87" t="s">
        <v>96</v>
      </c>
      <c r="I32" s="56" t="s">
        <v>97</v>
      </c>
      <c r="J32" s="57">
        <v>1</v>
      </c>
      <c r="K32" s="58">
        <v>0.46527777777777773</v>
      </c>
      <c r="L32" s="59">
        <v>0.5327893518518518</v>
      </c>
      <c r="M32" s="60">
        <v>0.5361574074074075</v>
      </c>
      <c r="N32" s="61">
        <f t="shared" si="0"/>
        <v>0.003368055555555638</v>
      </c>
      <c r="O32" s="62">
        <f t="shared" si="1"/>
        <v>0.0675115740740741</v>
      </c>
      <c r="P32" s="63">
        <f>$L$9/O32/24</f>
        <v>12.343562489285098</v>
      </c>
      <c r="Q32" s="64">
        <f>SUM($L$9:$L$10)/R32/24</f>
        <v>12.129380053908358</v>
      </c>
      <c r="R32" s="65">
        <f>SUM(O32:O33)</f>
        <v>0.13740740740740737</v>
      </c>
      <c r="S32" s="66">
        <f>SUM(N32:N33)+R32</f>
        <v>0.14591435185185192</v>
      </c>
      <c r="T32" s="82"/>
    </row>
    <row r="33" spans="1:20" s="67" customFormat="1" ht="18.75" customHeight="1">
      <c r="A33" s="78"/>
      <c r="B33" s="50"/>
      <c r="C33" s="80"/>
      <c r="D33" s="83"/>
      <c r="E33" s="84"/>
      <c r="F33" s="80"/>
      <c r="G33" s="83"/>
      <c r="H33" s="87"/>
      <c r="I33" s="56"/>
      <c r="J33" s="68">
        <v>2</v>
      </c>
      <c r="K33" s="69">
        <f>M32+$R$9</f>
        <v>0.5569907407407408</v>
      </c>
      <c r="L33" s="70">
        <v>0.6268865740740741</v>
      </c>
      <c r="M33" s="71">
        <v>0.632025462962963</v>
      </c>
      <c r="N33" s="69">
        <f t="shared" si="0"/>
        <v>0.005138888888888915</v>
      </c>
      <c r="O33" s="72">
        <f t="shared" si="1"/>
        <v>0.06989583333333327</v>
      </c>
      <c r="P33" s="73">
        <f>$L$10/O33/24</f>
        <v>11.922503725782425</v>
      </c>
      <c r="Q33" s="64"/>
      <c r="R33" s="65"/>
      <c r="S33" s="66"/>
      <c r="T33" s="82"/>
    </row>
    <row r="34" spans="1:20" s="67" customFormat="1" ht="18.75" customHeight="1">
      <c r="A34" s="78">
        <v>9</v>
      </c>
      <c r="B34" s="50">
        <v>14</v>
      </c>
      <c r="C34" s="79" t="s">
        <v>98</v>
      </c>
      <c r="D34" s="52" t="s">
        <v>99</v>
      </c>
      <c r="E34" s="53"/>
      <c r="F34" s="80" t="s">
        <v>100</v>
      </c>
      <c r="G34" s="52" t="s">
        <v>101</v>
      </c>
      <c r="H34" s="87" t="s">
        <v>96</v>
      </c>
      <c r="I34" s="56" t="s">
        <v>102</v>
      </c>
      <c r="J34" s="57">
        <v>1</v>
      </c>
      <c r="K34" s="58">
        <v>0.46527777777777773</v>
      </c>
      <c r="L34" s="59">
        <v>0.5327777777777778</v>
      </c>
      <c r="M34" s="60">
        <v>0.5361458333333333</v>
      </c>
      <c r="N34" s="61">
        <f t="shared" si="0"/>
        <v>0.003368055555555527</v>
      </c>
      <c r="O34" s="62">
        <f t="shared" si="1"/>
        <v>0.06750000000000006</v>
      </c>
      <c r="P34" s="63">
        <f>$L$9/O34/24</f>
        <v>12.345679012345668</v>
      </c>
      <c r="Q34" s="64">
        <f>SUM($L$9:$L$10)/R34/24</f>
        <v>12.12938005390835</v>
      </c>
      <c r="R34" s="65">
        <f>SUM(O34:O35)</f>
        <v>0.13740740740740748</v>
      </c>
      <c r="S34" s="66">
        <f>SUM(N34:N35)+R34</f>
        <v>0.14592592592592596</v>
      </c>
      <c r="T34" s="82"/>
    </row>
    <row r="35" spans="1:20" s="67" customFormat="1" ht="18.75" customHeight="1">
      <c r="A35" s="78"/>
      <c r="B35" s="50"/>
      <c r="C35" s="79"/>
      <c r="D35" s="52"/>
      <c r="E35" s="53"/>
      <c r="F35" s="80"/>
      <c r="G35" s="52"/>
      <c r="H35" s="87"/>
      <c r="I35" s="56"/>
      <c r="J35" s="68">
        <v>2</v>
      </c>
      <c r="K35" s="69">
        <f>M34+$R$9</f>
        <v>0.5569791666666667</v>
      </c>
      <c r="L35" s="70">
        <v>0.6268865740740741</v>
      </c>
      <c r="M35" s="71">
        <v>0.6320370370370371</v>
      </c>
      <c r="N35" s="69">
        <f t="shared" si="0"/>
        <v>0.005150462962962954</v>
      </c>
      <c r="O35" s="72">
        <f t="shared" si="1"/>
        <v>0.06990740740740742</v>
      </c>
      <c r="P35" s="73">
        <f>$L$10/O35/24</f>
        <v>11.9205298013245</v>
      </c>
      <c r="Q35" s="64"/>
      <c r="R35" s="65"/>
      <c r="S35" s="66"/>
      <c r="T35" s="82"/>
    </row>
    <row r="36" spans="1:20" s="67" customFormat="1" ht="18.75" customHeight="1">
      <c r="A36" s="78">
        <v>10</v>
      </c>
      <c r="B36" s="50">
        <v>13</v>
      </c>
      <c r="C36" s="80" t="s">
        <v>103</v>
      </c>
      <c r="D36" s="83" t="s">
        <v>104</v>
      </c>
      <c r="E36" s="84"/>
      <c r="F36" s="51" t="s">
        <v>105</v>
      </c>
      <c r="G36" s="86" t="s">
        <v>106</v>
      </c>
      <c r="H36" s="87" t="s">
        <v>107</v>
      </c>
      <c r="I36" s="56" t="s">
        <v>108</v>
      </c>
      <c r="J36" s="57">
        <v>1</v>
      </c>
      <c r="K36" s="58">
        <v>0.4597222222222222</v>
      </c>
      <c r="L36" s="59">
        <v>0.5274652777777777</v>
      </c>
      <c r="M36" s="60">
        <v>0.5359490740740741</v>
      </c>
      <c r="N36" s="61">
        <f t="shared" si="0"/>
        <v>0.008483796296296364</v>
      </c>
      <c r="O36" s="62">
        <f t="shared" si="1"/>
        <v>0.06774305555555554</v>
      </c>
      <c r="P36" s="63">
        <f>$L$9/O36/24</f>
        <v>12.301383905689391</v>
      </c>
      <c r="Q36" s="64">
        <f>SUM($L$9:$L$10)/R36/24</f>
        <v>12.71298666902093</v>
      </c>
      <c r="R36" s="65">
        <f>SUM(O36:O37)</f>
        <v>0.13109953703703697</v>
      </c>
      <c r="S36" s="66">
        <f>SUM(N36:N37)+R36</f>
        <v>0.15072916666666664</v>
      </c>
      <c r="T36" s="82"/>
    </row>
    <row r="37" spans="1:20" s="67" customFormat="1" ht="18.75" customHeight="1">
      <c r="A37" s="78"/>
      <c r="B37" s="50"/>
      <c r="C37" s="80"/>
      <c r="D37" s="83"/>
      <c r="E37" s="84"/>
      <c r="F37" s="51"/>
      <c r="G37" s="86"/>
      <c r="H37" s="87"/>
      <c r="I37" s="56"/>
      <c r="J37" s="68">
        <v>2</v>
      </c>
      <c r="K37" s="69">
        <f>M36+$R$9</f>
        <v>0.5567824074074075</v>
      </c>
      <c r="L37" s="70">
        <v>0.6201388888888889</v>
      </c>
      <c r="M37" s="71">
        <v>0.6312847222222222</v>
      </c>
      <c r="N37" s="69">
        <f t="shared" si="0"/>
        <v>0.0111458333333333</v>
      </c>
      <c r="O37" s="72">
        <f t="shared" si="1"/>
        <v>0.06335648148148143</v>
      </c>
      <c r="P37" s="73">
        <f>$L$10/O37/24</f>
        <v>13.153087321885288</v>
      </c>
      <c r="Q37" s="64"/>
      <c r="R37" s="65"/>
      <c r="S37" s="66"/>
      <c r="T37" s="82"/>
    </row>
    <row r="38" spans="1:20" s="67" customFormat="1" ht="18.75" customHeight="1">
      <c r="A38" s="78"/>
      <c r="B38" s="50">
        <v>20</v>
      </c>
      <c r="C38" s="79" t="s">
        <v>109</v>
      </c>
      <c r="D38" s="83" t="s">
        <v>80</v>
      </c>
      <c r="E38" s="53"/>
      <c r="F38" s="80" t="s">
        <v>110</v>
      </c>
      <c r="G38" s="54" t="s">
        <v>111</v>
      </c>
      <c r="H38" s="81" t="s">
        <v>59</v>
      </c>
      <c r="I38" s="56" t="s">
        <v>60</v>
      </c>
      <c r="J38" s="57">
        <v>1</v>
      </c>
      <c r="K38" s="58">
        <v>0.46388888888888885</v>
      </c>
      <c r="L38" s="59">
        <v>0.5162731481481482</v>
      </c>
      <c r="M38" s="60">
        <v>0.5192592592592592</v>
      </c>
      <c r="N38" s="61">
        <f t="shared" si="0"/>
        <v>0.002986111111111023</v>
      </c>
      <c r="O38" s="62">
        <f t="shared" si="1"/>
        <v>0.052384259259259325</v>
      </c>
      <c r="P38" s="63">
        <f>$L$9/O38/24</f>
        <v>15.908086610693749</v>
      </c>
      <c r="Q38" s="64"/>
      <c r="R38" s="65"/>
      <c r="S38" s="90" t="s">
        <v>112</v>
      </c>
      <c r="T38" s="82"/>
    </row>
    <row r="39" spans="1:20" s="67" customFormat="1" ht="18.75" customHeight="1">
      <c r="A39" s="78"/>
      <c r="B39" s="50"/>
      <c r="C39" s="79"/>
      <c r="D39" s="83"/>
      <c r="E39" s="53"/>
      <c r="F39" s="80"/>
      <c r="G39" s="54"/>
      <c r="H39" s="81"/>
      <c r="I39" s="56"/>
      <c r="J39" s="68">
        <v>2</v>
      </c>
      <c r="K39" s="69">
        <f>M38+$R$9</f>
        <v>0.5400925925925926</v>
      </c>
      <c r="L39" s="70">
        <v>0.5957407407407408</v>
      </c>
      <c r="M39" s="71">
        <v>0.6081828703703703</v>
      </c>
      <c r="N39" s="69">
        <f t="shared" si="0"/>
        <v>0.01244212962962954</v>
      </c>
      <c r="O39" s="72">
        <f t="shared" si="1"/>
        <v>0.055648148148148224</v>
      </c>
      <c r="P39" s="73">
        <f>$L$10/O39/24</f>
        <v>14.97504159733775</v>
      </c>
      <c r="Q39" s="64"/>
      <c r="R39" s="65"/>
      <c r="S39" s="90"/>
      <c r="T39" s="82"/>
    </row>
    <row r="40" spans="1:20" s="67" customFormat="1" ht="18.75" customHeight="1">
      <c r="A40" s="78"/>
      <c r="B40" s="50">
        <v>1</v>
      </c>
      <c r="C40" s="80" t="s">
        <v>113</v>
      </c>
      <c r="D40" s="83" t="s">
        <v>114</v>
      </c>
      <c r="E40" s="84"/>
      <c r="F40" s="80" t="s">
        <v>115</v>
      </c>
      <c r="G40" s="52" t="s">
        <v>116</v>
      </c>
      <c r="H40" s="87" t="s">
        <v>117</v>
      </c>
      <c r="I40" s="88" t="s">
        <v>78</v>
      </c>
      <c r="J40" s="57">
        <v>1</v>
      </c>
      <c r="K40" s="58">
        <v>0.4583333333333333</v>
      </c>
      <c r="L40" s="59">
        <v>0.5117476851851852</v>
      </c>
      <c r="M40" s="60">
        <v>0.5125115740740741</v>
      </c>
      <c r="N40" s="61">
        <f t="shared" si="0"/>
        <v>0.0007638888888888973</v>
      </c>
      <c r="O40" s="62">
        <f t="shared" si="1"/>
        <v>0.05341435185185189</v>
      </c>
      <c r="P40" s="63">
        <f>$L$9/O40/24</f>
        <v>15.60130010834235</v>
      </c>
      <c r="Q40" s="64"/>
      <c r="R40" s="65"/>
      <c r="S40" s="66" t="s">
        <v>118</v>
      </c>
      <c r="T40" s="82"/>
    </row>
    <row r="41" spans="1:20" s="67" customFormat="1" ht="18.75" customHeight="1">
      <c r="A41" s="78"/>
      <c r="B41" s="50"/>
      <c r="C41" s="80"/>
      <c r="D41" s="83"/>
      <c r="E41" s="84"/>
      <c r="F41" s="80"/>
      <c r="G41" s="52"/>
      <c r="H41" s="87"/>
      <c r="I41" s="88"/>
      <c r="J41" s="68">
        <v>2</v>
      </c>
      <c r="K41" s="69">
        <f>M40+$R$9</f>
        <v>0.5333449074074075</v>
      </c>
      <c r="L41" s="70">
        <v>0.5859606481481482</v>
      </c>
      <c r="M41" s="71">
        <v>0.5866435185185185</v>
      </c>
      <c r="N41" s="69">
        <f t="shared" si="0"/>
        <v>0.0006828703703702921</v>
      </c>
      <c r="O41" s="72">
        <f t="shared" si="1"/>
        <v>0.05261574074074071</v>
      </c>
      <c r="P41" s="73">
        <f>$L$10/O41/24</f>
        <v>15.83809942806864</v>
      </c>
      <c r="Q41" s="64"/>
      <c r="R41" s="65"/>
      <c r="S41" s="66"/>
      <c r="T41" s="82"/>
    </row>
    <row r="42" spans="1:20" s="67" customFormat="1" ht="18.75" customHeight="1">
      <c r="A42" s="78"/>
      <c r="B42" s="50">
        <v>7</v>
      </c>
      <c r="C42" s="79" t="s">
        <v>119</v>
      </c>
      <c r="D42" s="83" t="s">
        <v>80</v>
      </c>
      <c r="E42" s="53"/>
      <c r="F42" s="80" t="s">
        <v>120</v>
      </c>
      <c r="G42" s="54" t="s">
        <v>121</v>
      </c>
      <c r="H42" s="55" t="s">
        <v>83</v>
      </c>
      <c r="I42" s="56" t="s">
        <v>122</v>
      </c>
      <c r="J42" s="57">
        <v>1</v>
      </c>
      <c r="K42" s="58">
        <v>0.46388888888888885</v>
      </c>
      <c r="L42" s="59">
        <v>0.5192129629629629</v>
      </c>
      <c r="M42" s="60">
        <v>0.5322222222222223</v>
      </c>
      <c r="N42" s="61">
        <f t="shared" si="0"/>
        <v>0.013009259259259331</v>
      </c>
      <c r="O42" s="62">
        <f t="shared" si="1"/>
        <v>0.05532407407407408</v>
      </c>
      <c r="P42" s="63">
        <f>$L$9/O42/24</f>
        <v>15.062761506276148</v>
      </c>
      <c r="Q42" s="64"/>
      <c r="R42" s="65"/>
      <c r="S42" s="90" t="s">
        <v>112</v>
      </c>
      <c r="T42" s="82"/>
    </row>
    <row r="43" spans="1:20" s="67" customFormat="1" ht="18.75" customHeight="1">
      <c r="A43" s="78"/>
      <c r="B43" s="50"/>
      <c r="C43" s="79"/>
      <c r="D43" s="83"/>
      <c r="E43" s="53"/>
      <c r="F43" s="80"/>
      <c r="G43" s="54"/>
      <c r="H43" s="55"/>
      <c r="I43" s="56"/>
      <c r="J43" s="68">
        <v>2</v>
      </c>
      <c r="K43" s="69"/>
      <c r="L43" s="70"/>
      <c r="M43" s="71"/>
      <c r="N43" s="69"/>
      <c r="O43" s="72"/>
      <c r="P43" s="73"/>
      <c r="Q43" s="64"/>
      <c r="R43" s="65"/>
      <c r="S43" s="90"/>
      <c r="T43" s="82"/>
    </row>
    <row r="44" ht="30.75" customHeight="1"/>
    <row r="45" spans="1:18" ht="39" customHeight="1">
      <c r="A45" s="74"/>
      <c r="D45" s="74" t="s">
        <v>41</v>
      </c>
      <c r="E45" s="74"/>
      <c r="G45" s="75"/>
      <c r="H45" s="74" t="s">
        <v>42</v>
      </c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1:18" ht="22.5" customHeight="1">
      <c r="A46" s="74"/>
      <c r="D46" s="74" t="s">
        <v>43</v>
      </c>
      <c r="E46" s="74"/>
      <c r="G46" s="75"/>
      <c r="H46" s="1" t="s">
        <v>44</v>
      </c>
      <c r="J46" s="74"/>
      <c r="K46" s="74"/>
      <c r="L46" s="74"/>
      <c r="M46" s="74"/>
      <c r="N46" s="74"/>
      <c r="O46" s="74"/>
      <c r="P46" s="74"/>
      <c r="Q46" s="74"/>
      <c r="R46" s="74"/>
    </row>
  </sheetData>
  <sheetProtection selectLockedCells="1" selectUnlockedCells="1"/>
  <mergeCells count="215">
    <mergeCell ref="A3:R3"/>
    <mergeCell ref="A4:S4"/>
    <mergeCell ref="A5:S5"/>
    <mergeCell ref="A6:S6"/>
    <mergeCell ref="A7:S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N9:O9"/>
    <mergeCell ref="S9:S11"/>
    <mergeCell ref="T9:T11"/>
    <mergeCell ref="A12:T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Q13:Q14"/>
    <mergeCell ref="R13:R14"/>
    <mergeCell ref="S13:S14"/>
    <mergeCell ref="T13:T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Q15:Q16"/>
    <mergeCell ref="R15:R16"/>
    <mergeCell ref="S15:S16"/>
    <mergeCell ref="T15:T16"/>
    <mergeCell ref="A17:T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Q18:Q19"/>
    <mergeCell ref="R18:R19"/>
    <mergeCell ref="S18:S19"/>
    <mergeCell ref="T18:T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S20:S21"/>
    <mergeCell ref="T20:T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Q22:Q23"/>
    <mergeCell ref="R22:R23"/>
    <mergeCell ref="S22:S23"/>
    <mergeCell ref="T22:T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Q24:Q25"/>
    <mergeCell ref="R24:R25"/>
    <mergeCell ref="S24:S25"/>
    <mergeCell ref="T24:T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Q26:Q27"/>
    <mergeCell ref="R26:R27"/>
    <mergeCell ref="S26:S27"/>
    <mergeCell ref="T26:T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Q28:Q29"/>
    <mergeCell ref="R28:R29"/>
    <mergeCell ref="S28:S29"/>
    <mergeCell ref="T28:T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Q30:Q31"/>
    <mergeCell ref="R30:R31"/>
    <mergeCell ref="S30:S31"/>
    <mergeCell ref="T30:T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Q32:Q33"/>
    <mergeCell ref="R32:R33"/>
    <mergeCell ref="S32:S33"/>
    <mergeCell ref="T32:T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Q34:Q35"/>
    <mergeCell ref="R34:R35"/>
    <mergeCell ref="S34:S35"/>
    <mergeCell ref="T34:T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Q36:Q37"/>
    <mergeCell ref="R36:R37"/>
    <mergeCell ref="S36:S37"/>
    <mergeCell ref="T36:T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Q38:Q39"/>
    <mergeCell ref="R38:R39"/>
    <mergeCell ref="S38:S39"/>
    <mergeCell ref="T38:T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Q40:Q41"/>
    <mergeCell ref="R40:R41"/>
    <mergeCell ref="S40:S41"/>
    <mergeCell ref="T40:T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Q42:Q43"/>
    <mergeCell ref="R42:R43"/>
    <mergeCell ref="S42:S43"/>
    <mergeCell ref="T42:T43"/>
  </mergeCells>
  <conditionalFormatting sqref="N13:N16 N18:N43">
    <cfRule type="cellIs" priority="1" dxfId="0" operator="greaterThan" stopIfTrue="1">
      <formula>0.0138888888888889</formula>
    </cfRule>
  </conditionalFormatting>
  <conditionalFormatting sqref="P13:P16 P18:P43 Q13 Q15 Q18 Q20 Q22 Q24 Q26 Q28 Q30 Q32 Q34 Q36 Q38 Q40 Q42">
    <cfRule type="cellIs" priority="2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24"/>
  <sheetViews>
    <sheetView zoomScale="90" zoomScaleNormal="90" workbookViewId="0" topLeftCell="A1">
      <selection activeCell="A6" sqref="A6"/>
    </sheetView>
  </sheetViews>
  <sheetFormatPr defaultColWidth="9.140625" defaultRowHeight="15"/>
  <cols>
    <col min="1" max="1" width="3.7109375" style="1" customWidth="1"/>
    <col min="2" max="2" width="6.421875" style="1" customWidth="1"/>
    <col min="3" max="3" width="17.28125" style="1" customWidth="1"/>
    <col min="4" max="4" width="8.57421875" style="1" customWidth="1"/>
    <col min="5" max="5" width="0" style="1" hidden="1" customWidth="1"/>
    <col min="6" max="6" width="27.8515625" style="1" customWidth="1"/>
    <col min="7" max="7" width="7.7109375" style="1" customWidth="1"/>
    <col min="8" max="8" width="14.28125" style="1" customWidth="1"/>
    <col min="9" max="9" width="15.00390625" style="1" customWidth="1"/>
    <col min="10" max="10" width="3.7109375" style="1" customWidth="1"/>
    <col min="11" max="11" width="9.7109375" style="1" customWidth="1"/>
    <col min="12" max="12" width="10.7109375" style="1" customWidth="1"/>
    <col min="13" max="17" width="9.7109375" style="1" customWidth="1"/>
    <col min="18" max="18" width="11.421875" style="1" customWidth="1"/>
    <col min="19" max="19" width="6.7109375" style="1" customWidth="1"/>
    <col min="20" max="16384" width="9.140625" style="1" customWidth="1"/>
  </cols>
  <sheetData>
    <row r="1" ht="0.75" customHeight="1"/>
    <row r="2" ht="54.75" customHeight="1" hidden="1"/>
    <row r="3" ht="54" customHeight="1" hidden="1"/>
    <row r="4" spans="1:38" s="3" customFormat="1" ht="13.5" customHeight="1" hidden="1">
      <c r="A4" s="2" t="s">
        <v>0</v>
      </c>
      <c r="C4" s="4"/>
      <c r="D4" s="2" t="s">
        <v>1</v>
      </c>
      <c r="E4" s="4"/>
      <c r="F4" s="4"/>
      <c r="G4" s="2" t="s">
        <v>2</v>
      </c>
      <c r="I4" s="4"/>
      <c r="J4" s="4"/>
      <c r="K4" s="4"/>
      <c r="L4" s="4"/>
      <c r="M4" s="4"/>
      <c r="N4" s="4"/>
      <c r="O4" s="4"/>
      <c r="P4" s="2" t="s">
        <v>3</v>
      </c>
      <c r="Q4" s="2" t="s">
        <v>4</v>
      </c>
      <c r="R4" s="2" t="s">
        <v>5</v>
      </c>
      <c r="S4" s="91"/>
      <c r="V4" s="5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L4" s="7"/>
    </row>
    <row r="5" spans="1:19" s="10" customFormat="1" ht="4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8" ht="30" customHeight="1">
      <c r="A6" s="11" t="s">
        <v>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9" s="13" customFormat="1" ht="15.75" customHeight="1">
      <c r="A7" s="12" t="s">
        <v>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5" customFormat="1" ht="15.75" customHeight="1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s="17" customFormat="1" ht="15.75" customHeight="1">
      <c r="A9" s="16" t="s">
        <v>123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s="17" customFormat="1" ht="13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20" s="24" customFormat="1" ht="15" customHeight="1">
      <c r="A11" s="19" t="s">
        <v>10</v>
      </c>
      <c r="B11" s="20"/>
      <c r="C11" s="21"/>
      <c r="D11" s="21"/>
      <c r="E11" s="21"/>
      <c r="F11" s="21"/>
      <c r="G11" s="21"/>
      <c r="H11" s="22"/>
      <c r="I11" s="20"/>
      <c r="J11" s="20"/>
      <c r="K11" s="20"/>
      <c r="L11" s="20"/>
      <c r="M11" s="20"/>
      <c r="N11" s="20"/>
      <c r="O11" s="20"/>
      <c r="P11" s="20"/>
      <c r="Q11" s="20" t="s">
        <v>11</v>
      </c>
      <c r="R11" s="20"/>
      <c r="S11" s="20"/>
      <c r="T11" s="23"/>
    </row>
    <row r="12" spans="1:19" s="37" customFormat="1" ht="15" customHeight="1">
      <c r="A12" s="25" t="s">
        <v>12</v>
      </c>
      <c r="B12" s="26" t="s">
        <v>13</v>
      </c>
      <c r="C12" s="27" t="s">
        <v>14</v>
      </c>
      <c r="D12" s="28" t="s">
        <v>15</v>
      </c>
      <c r="E12" s="29" t="s">
        <v>16</v>
      </c>
      <c r="F12" s="27" t="s">
        <v>17</v>
      </c>
      <c r="G12" s="28" t="s">
        <v>15</v>
      </c>
      <c r="H12" s="28" t="s">
        <v>18</v>
      </c>
      <c r="I12" s="28" t="s">
        <v>19</v>
      </c>
      <c r="J12" s="29" t="s">
        <v>20</v>
      </c>
      <c r="K12" s="30" t="s">
        <v>21</v>
      </c>
      <c r="L12" s="31">
        <v>20</v>
      </c>
      <c r="M12" s="32" t="s">
        <v>22</v>
      </c>
      <c r="N12" s="33" t="s">
        <v>23</v>
      </c>
      <c r="O12" s="33"/>
      <c r="P12" s="32">
        <v>1</v>
      </c>
      <c r="Q12" s="34" t="s">
        <v>24</v>
      </c>
      <c r="R12" s="35">
        <v>0.020833333333333332</v>
      </c>
      <c r="S12" s="76" t="s">
        <v>46</v>
      </c>
    </row>
    <row r="13" spans="1:19" s="37" customFormat="1" ht="15" customHeight="1">
      <c r="A13" s="25"/>
      <c r="B13" s="26"/>
      <c r="C13" s="27"/>
      <c r="D13" s="28"/>
      <c r="E13" s="29"/>
      <c r="F13" s="27"/>
      <c r="G13" s="28"/>
      <c r="H13" s="28"/>
      <c r="I13" s="28"/>
      <c r="J13" s="29"/>
      <c r="K13" s="92" t="s">
        <v>26</v>
      </c>
      <c r="L13" s="93">
        <v>20</v>
      </c>
      <c r="M13" s="94" t="s">
        <v>22</v>
      </c>
      <c r="N13" s="95"/>
      <c r="O13" s="95"/>
      <c r="P13" s="94"/>
      <c r="Q13" s="96"/>
      <c r="R13" s="97"/>
      <c r="S13" s="76"/>
    </row>
    <row r="14" spans="1:19" s="37" customFormat="1" ht="15" customHeight="1">
      <c r="A14" s="25"/>
      <c r="B14" s="26"/>
      <c r="C14" s="27"/>
      <c r="D14" s="28"/>
      <c r="E14" s="29"/>
      <c r="F14" s="27"/>
      <c r="G14" s="28"/>
      <c r="H14" s="28"/>
      <c r="I14" s="28"/>
      <c r="J14" s="29"/>
      <c r="K14" s="38"/>
      <c r="L14" s="39"/>
      <c r="M14" s="40"/>
      <c r="N14" s="41"/>
      <c r="O14" s="41"/>
      <c r="P14" s="40"/>
      <c r="Q14" s="42"/>
      <c r="R14" s="43"/>
      <c r="S14" s="76"/>
    </row>
    <row r="15" spans="1:19" s="37" customFormat="1" ht="44.25" customHeight="1">
      <c r="A15" s="25"/>
      <c r="B15" s="26"/>
      <c r="C15" s="27"/>
      <c r="D15" s="28"/>
      <c r="E15" s="29"/>
      <c r="F15" s="27"/>
      <c r="G15" s="28"/>
      <c r="H15" s="28"/>
      <c r="I15" s="28"/>
      <c r="J15" s="29"/>
      <c r="K15" s="44" t="s">
        <v>27</v>
      </c>
      <c r="L15" s="45" t="s">
        <v>28</v>
      </c>
      <c r="M15" s="46" t="s">
        <v>29</v>
      </c>
      <c r="N15" s="46" t="s">
        <v>30</v>
      </c>
      <c r="O15" s="46" t="s">
        <v>31</v>
      </c>
      <c r="P15" s="47" t="s">
        <v>32</v>
      </c>
      <c r="Q15" s="47" t="s">
        <v>33</v>
      </c>
      <c r="R15" s="98" t="s">
        <v>34</v>
      </c>
      <c r="S15" s="76"/>
    </row>
    <row r="16" spans="1:19" s="67" customFormat="1" ht="18" customHeight="1">
      <c r="A16" s="99">
        <v>1</v>
      </c>
      <c r="B16" s="50">
        <v>19</v>
      </c>
      <c r="C16" s="79" t="s">
        <v>124</v>
      </c>
      <c r="D16" s="52" t="s">
        <v>125</v>
      </c>
      <c r="E16" s="53"/>
      <c r="F16" s="51" t="s">
        <v>126</v>
      </c>
      <c r="G16" s="86" t="s">
        <v>127</v>
      </c>
      <c r="H16" s="55" t="s">
        <v>128</v>
      </c>
      <c r="I16" s="88" t="s">
        <v>129</v>
      </c>
      <c r="J16" s="57">
        <v>1</v>
      </c>
      <c r="K16" s="58">
        <v>0.4611111111111111</v>
      </c>
      <c r="L16" s="59">
        <v>0.5102662037037037</v>
      </c>
      <c r="M16" s="60">
        <v>0.5126736111111111</v>
      </c>
      <c r="N16" s="61">
        <f aca="true" t="shared" si="0" ref="N16:N21">M16-L16</f>
        <v>0.0024074074074074137</v>
      </c>
      <c r="O16" s="62">
        <f>M16-K16</f>
        <v>0.05156250000000001</v>
      </c>
      <c r="P16" s="63">
        <f aca="true" t="shared" si="1" ref="P16:P21">$L$12/O16/24</f>
        <v>16.16161616161616</v>
      </c>
      <c r="Q16" s="63">
        <f>SUM($L$12:$L$14)/R16/24</f>
        <v>16.187050359712227</v>
      </c>
      <c r="R16" s="100">
        <f>SUM(O16:O17)</f>
        <v>0.10296296296296298</v>
      </c>
      <c r="S16" s="101" t="s">
        <v>130</v>
      </c>
    </row>
    <row r="17" spans="1:19" s="67" customFormat="1" ht="24" customHeight="1">
      <c r="A17" s="99"/>
      <c r="B17" s="50"/>
      <c r="C17" s="79"/>
      <c r="D17" s="52"/>
      <c r="E17" s="53"/>
      <c r="F17" s="51"/>
      <c r="G17" s="86"/>
      <c r="H17" s="55"/>
      <c r="I17" s="88"/>
      <c r="J17" s="102">
        <v>2</v>
      </c>
      <c r="K17" s="103">
        <f>M16+$R$12</f>
        <v>0.5335069444444445</v>
      </c>
      <c r="L17" s="104">
        <v>0.5849074074074074</v>
      </c>
      <c r="M17" s="105">
        <v>0.5867939814814814</v>
      </c>
      <c r="N17" s="103">
        <f t="shared" si="0"/>
        <v>0.001886574074073999</v>
      </c>
      <c r="O17" s="106">
        <f>L17-K17</f>
        <v>0.05140046296296297</v>
      </c>
      <c r="P17" s="63">
        <f t="shared" si="1"/>
        <v>16.212564737671695</v>
      </c>
      <c r="Q17" s="63"/>
      <c r="R17" s="100"/>
      <c r="S17" s="101"/>
    </row>
    <row r="18" spans="1:19" s="67" customFormat="1" ht="18" customHeight="1">
      <c r="A18" s="99">
        <v>2</v>
      </c>
      <c r="B18" s="50">
        <v>17</v>
      </c>
      <c r="C18" s="79" t="s">
        <v>131</v>
      </c>
      <c r="D18" s="83" t="s">
        <v>80</v>
      </c>
      <c r="E18" s="53"/>
      <c r="F18" s="51" t="s">
        <v>132</v>
      </c>
      <c r="G18" s="52" t="s">
        <v>133</v>
      </c>
      <c r="H18" s="55" t="s">
        <v>134</v>
      </c>
      <c r="I18" s="88" t="s">
        <v>72</v>
      </c>
      <c r="J18" s="57">
        <v>1</v>
      </c>
      <c r="K18" s="58">
        <v>0.4611111111111111</v>
      </c>
      <c r="L18" s="59">
        <v>0.5108217592592593</v>
      </c>
      <c r="M18" s="60">
        <v>0.5154166666666666</v>
      </c>
      <c r="N18" s="61">
        <f t="shared" si="0"/>
        <v>0.0045949074074073115</v>
      </c>
      <c r="O18" s="62">
        <f>M18-K18</f>
        <v>0.05430555555555555</v>
      </c>
      <c r="P18" s="63">
        <f t="shared" si="1"/>
        <v>15.34526854219949</v>
      </c>
      <c r="Q18" s="63">
        <f>SUM($L$12:$L$14)/R18/24</f>
        <v>16.007114273010234</v>
      </c>
      <c r="R18" s="100">
        <f>SUM(O18:O19)</f>
        <v>0.10412037037037031</v>
      </c>
      <c r="S18" s="101" t="s">
        <v>130</v>
      </c>
    </row>
    <row r="19" spans="1:19" s="67" customFormat="1" ht="24" customHeight="1">
      <c r="A19" s="99"/>
      <c r="B19" s="50"/>
      <c r="C19" s="79"/>
      <c r="D19" s="83"/>
      <c r="E19" s="53"/>
      <c r="F19" s="51"/>
      <c r="G19" s="52"/>
      <c r="H19" s="55"/>
      <c r="I19" s="88"/>
      <c r="J19" s="102">
        <v>2</v>
      </c>
      <c r="K19" s="103">
        <f>M18+$R$12</f>
        <v>0.53625</v>
      </c>
      <c r="L19" s="104">
        <v>0.5860648148148148</v>
      </c>
      <c r="M19" s="105">
        <v>0.5930787037037036</v>
      </c>
      <c r="N19" s="103">
        <f t="shared" si="0"/>
        <v>0.007013888888888875</v>
      </c>
      <c r="O19" s="106">
        <f>L19-K19</f>
        <v>0.049814814814814756</v>
      </c>
      <c r="P19" s="63">
        <f t="shared" si="1"/>
        <v>16.728624535316005</v>
      </c>
      <c r="Q19" s="63"/>
      <c r="R19" s="100"/>
      <c r="S19" s="101"/>
    </row>
    <row r="20" spans="1:19" s="67" customFormat="1" ht="18" customHeight="1">
      <c r="A20" s="99">
        <v>3</v>
      </c>
      <c r="B20" s="50">
        <v>12</v>
      </c>
      <c r="C20" s="79" t="s">
        <v>135</v>
      </c>
      <c r="D20" s="52" t="s">
        <v>136</v>
      </c>
      <c r="E20" s="53"/>
      <c r="F20" s="51" t="s">
        <v>137</v>
      </c>
      <c r="G20" s="86" t="s">
        <v>138</v>
      </c>
      <c r="H20" s="87" t="s">
        <v>139</v>
      </c>
      <c r="I20" s="88" t="s">
        <v>140</v>
      </c>
      <c r="J20" s="57">
        <v>1</v>
      </c>
      <c r="K20" s="58">
        <v>0.4597222222222222</v>
      </c>
      <c r="L20" s="59">
        <v>0.5274652777777777</v>
      </c>
      <c r="M20" s="60">
        <v>0.5308564814814815</v>
      </c>
      <c r="N20" s="61">
        <f t="shared" si="0"/>
        <v>0.0033912037037037157</v>
      </c>
      <c r="O20" s="62">
        <f>M20-K20</f>
        <v>0.07113425925925926</v>
      </c>
      <c r="P20" s="63">
        <f t="shared" si="1"/>
        <v>11.71493654409372</v>
      </c>
      <c r="Q20" s="64">
        <f>SUM($L$12:$L$14)/R20/24</f>
        <v>12.788632326820606</v>
      </c>
      <c r="R20" s="107">
        <f>SUM(O20:O21)</f>
        <v>0.13032407407407404</v>
      </c>
      <c r="S20" s="82"/>
    </row>
    <row r="21" spans="1:19" s="67" customFormat="1" ht="24" customHeight="1">
      <c r="A21" s="99"/>
      <c r="B21" s="50"/>
      <c r="C21" s="79"/>
      <c r="D21" s="52"/>
      <c r="E21" s="53"/>
      <c r="F21" s="51"/>
      <c r="G21" s="86"/>
      <c r="H21" s="87"/>
      <c r="I21" s="88"/>
      <c r="J21" s="68">
        <v>2</v>
      </c>
      <c r="K21" s="69">
        <f>M20+$R$12</f>
        <v>0.5516898148148148</v>
      </c>
      <c r="L21" s="70">
        <v>0.6108796296296296</v>
      </c>
      <c r="M21" s="71">
        <v>0.6177083333333333</v>
      </c>
      <c r="N21" s="69">
        <f t="shared" si="0"/>
        <v>0.006828703703703698</v>
      </c>
      <c r="O21" s="72">
        <f>L21-K21</f>
        <v>0.05918981481481478</v>
      </c>
      <c r="P21" s="64">
        <f t="shared" si="1"/>
        <v>14.078998826750107</v>
      </c>
      <c r="Q21" s="64"/>
      <c r="R21" s="107"/>
      <c r="S21" s="82"/>
    </row>
    <row r="22" ht="36" customHeight="1"/>
    <row r="23" spans="1:18" ht="39" customHeight="1">
      <c r="A23" s="74"/>
      <c r="D23" s="74" t="s">
        <v>41</v>
      </c>
      <c r="E23" s="74"/>
      <c r="G23" s="75"/>
      <c r="H23" s="74" t="s">
        <v>42</v>
      </c>
      <c r="I23" s="74"/>
      <c r="J23" s="74"/>
      <c r="K23" s="74"/>
      <c r="L23" s="74"/>
      <c r="M23" s="74"/>
      <c r="N23" s="74"/>
      <c r="O23" s="74"/>
      <c r="P23" s="74"/>
      <c r="Q23" s="74"/>
      <c r="R23" s="74"/>
    </row>
    <row r="24" spans="1:18" ht="22.5" customHeight="1">
      <c r="A24" s="74"/>
      <c r="D24" s="74" t="s">
        <v>43</v>
      </c>
      <c r="E24" s="74"/>
      <c r="G24" s="75"/>
      <c r="H24" s="1" t="s">
        <v>44</v>
      </c>
      <c r="J24" s="74"/>
      <c r="K24" s="74"/>
      <c r="L24" s="74"/>
      <c r="M24" s="74"/>
      <c r="N24" s="74"/>
      <c r="O24" s="74"/>
      <c r="P24" s="74"/>
      <c r="Q24" s="74"/>
      <c r="R24" s="74"/>
    </row>
    <row r="25" ht="8.25" customHeight="1"/>
  </sheetData>
  <sheetProtection selectLockedCells="1" selectUnlockedCells="1"/>
  <mergeCells count="53">
    <mergeCell ref="A6:R6"/>
    <mergeCell ref="A7:S7"/>
    <mergeCell ref="A8:S8"/>
    <mergeCell ref="A9:S9"/>
    <mergeCell ref="A10:S10"/>
    <mergeCell ref="A12:A15"/>
    <mergeCell ref="B12:B15"/>
    <mergeCell ref="C12:C15"/>
    <mergeCell ref="D12:D15"/>
    <mergeCell ref="E12:E15"/>
    <mergeCell ref="F12:F15"/>
    <mergeCell ref="G12:G15"/>
    <mergeCell ref="H12:H15"/>
    <mergeCell ref="I12:I15"/>
    <mergeCell ref="J12:J15"/>
    <mergeCell ref="N12:O12"/>
    <mergeCell ref="S12:S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Q16:Q17"/>
    <mergeCell ref="R16:R17"/>
    <mergeCell ref="S16:S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Q18:Q19"/>
    <mergeCell ref="R18:R19"/>
    <mergeCell ref="S18:S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S20:S21"/>
  </mergeCells>
  <conditionalFormatting sqref="N16:N17">
    <cfRule type="cellIs" priority="1" dxfId="0" operator="greaterThan" stopIfTrue="1">
      <formula>0.0208333333333333</formula>
    </cfRule>
  </conditionalFormatting>
  <conditionalFormatting sqref="N18:N19">
    <cfRule type="cellIs" priority="2" dxfId="0" operator="greaterThan" stopIfTrue="1">
      <formula>0.0208333333333333</formula>
    </cfRule>
  </conditionalFormatting>
  <conditionalFormatting sqref="N20:N21">
    <cfRule type="cellIs" priority="3" dxfId="0" operator="greaterThan" stopIfTrue="1">
      <formula>0.0208333333333333</formula>
    </cfRule>
  </conditionalFormatting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27"/>
  <sheetViews>
    <sheetView tabSelected="1" zoomScaleSheetLayoutView="70" workbookViewId="0" topLeftCell="A1">
      <selection activeCell="A6" sqref="A6"/>
    </sheetView>
  </sheetViews>
  <sheetFormatPr defaultColWidth="9.140625" defaultRowHeight="15"/>
  <cols>
    <col min="1" max="1" width="3.7109375" style="1" customWidth="1"/>
    <col min="2" max="2" width="6.421875" style="1" customWidth="1"/>
    <col min="3" max="3" width="15.7109375" style="1" customWidth="1"/>
    <col min="4" max="4" width="10.421875" style="1" customWidth="1"/>
    <col min="5" max="5" width="0" style="1" hidden="1" customWidth="1"/>
    <col min="6" max="6" width="27.8515625" style="1" customWidth="1"/>
    <col min="7" max="7" width="7.7109375" style="1" customWidth="1"/>
    <col min="8" max="8" width="14.28125" style="1" customWidth="1"/>
    <col min="9" max="9" width="15.00390625" style="1" customWidth="1"/>
    <col min="10" max="10" width="3.7109375" style="1" customWidth="1"/>
    <col min="11" max="11" width="11.00390625" style="1" customWidth="1"/>
    <col min="12" max="12" width="10.7109375" style="1" customWidth="1"/>
    <col min="13" max="17" width="9.7109375" style="1" customWidth="1"/>
    <col min="18" max="18" width="12.140625" style="1" customWidth="1"/>
    <col min="19" max="19" width="8.140625" style="1" customWidth="1"/>
    <col min="20" max="20" width="6.57421875" style="1" customWidth="1"/>
    <col min="21" max="16384" width="9.140625" style="1" customWidth="1"/>
  </cols>
  <sheetData>
    <row r="1" ht="0.75" customHeight="1"/>
    <row r="2" ht="54.75" customHeight="1" hidden="1"/>
    <row r="3" ht="54" customHeight="1" hidden="1"/>
    <row r="4" spans="1:38" s="109" customFormat="1" ht="13.5" customHeight="1" hidden="1">
      <c r="A4" s="108" t="s">
        <v>0</v>
      </c>
      <c r="C4" s="110"/>
      <c r="D4" s="108" t="s">
        <v>1</v>
      </c>
      <c r="E4" s="110"/>
      <c r="F4" s="110"/>
      <c r="G4" s="108" t="s">
        <v>2</v>
      </c>
      <c r="I4" s="110"/>
      <c r="J4" s="110"/>
      <c r="K4" s="110"/>
      <c r="L4" s="110"/>
      <c r="M4" s="110"/>
      <c r="N4" s="110"/>
      <c r="O4" s="110"/>
      <c r="P4" s="108" t="s">
        <v>3</v>
      </c>
      <c r="Q4" s="108" t="s">
        <v>4</v>
      </c>
      <c r="R4" s="108" t="s">
        <v>5</v>
      </c>
      <c r="S4" s="111"/>
      <c r="V4" s="112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L4" s="114"/>
    </row>
    <row r="5" spans="1:19" s="10" customFormat="1" ht="4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8" ht="30" customHeight="1">
      <c r="A6" s="11" t="s">
        <v>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9" s="13" customFormat="1" ht="15.75" customHeight="1">
      <c r="A7" s="12" t="s">
        <v>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5" customFormat="1" ht="15.75" customHeight="1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s="17" customFormat="1" ht="15.75" customHeight="1">
      <c r="A9" s="16" t="s">
        <v>141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s="17" customFormat="1" ht="13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20" s="24" customFormat="1" ht="15" customHeight="1">
      <c r="A11" s="19" t="s">
        <v>10</v>
      </c>
      <c r="B11" s="20"/>
      <c r="C11" s="21"/>
      <c r="D11" s="21"/>
      <c r="E11" s="21"/>
      <c r="F11" s="21"/>
      <c r="G11" s="21"/>
      <c r="H11" s="22"/>
      <c r="I11" s="20"/>
      <c r="J11" s="20"/>
      <c r="K11" s="20"/>
      <c r="L11" s="20"/>
      <c r="M11" s="20"/>
      <c r="N11" s="20"/>
      <c r="O11" s="20"/>
      <c r="P11" s="20"/>
      <c r="Q11" s="20" t="s">
        <v>11</v>
      </c>
      <c r="R11" s="20"/>
      <c r="S11" s="20"/>
      <c r="T11" s="23"/>
    </row>
    <row r="12" spans="1:19" s="37" customFormat="1" ht="15" customHeight="1">
      <c r="A12" s="25" t="s">
        <v>12</v>
      </c>
      <c r="B12" s="26" t="s">
        <v>13</v>
      </c>
      <c r="C12" s="27" t="s">
        <v>14</v>
      </c>
      <c r="D12" s="28" t="s">
        <v>15</v>
      </c>
      <c r="E12" s="29" t="s">
        <v>16</v>
      </c>
      <c r="F12" s="27" t="s">
        <v>17</v>
      </c>
      <c r="G12" s="28" t="s">
        <v>15</v>
      </c>
      <c r="H12" s="28" t="s">
        <v>18</v>
      </c>
      <c r="I12" s="28" t="s">
        <v>19</v>
      </c>
      <c r="J12" s="29" t="s">
        <v>20</v>
      </c>
      <c r="K12" s="115" t="s">
        <v>21</v>
      </c>
      <c r="L12" s="116">
        <v>30</v>
      </c>
      <c r="M12" s="117" t="s">
        <v>22</v>
      </c>
      <c r="N12" s="118" t="s">
        <v>23</v>
      </c>
      <c r="O12" s="118"/>
      <c r="P12" s="117">
        <v>1</v>
      </c>
      <c r="Q12" s="119" t="s">
        <v>24</v>
      </c>
      <c r="R12" s="120">
        <v>0.020833333333333332</v>
      </c>
      <c r="S12" s="76" t="s">
        <v>46</v>
      </c>
    </row>
    <row r="13" spans="1:19" s="37" customFormat="1" ht="15" customHeight="1">
      <c r="A13" s="25"/>
      <c r="B13" s="26"/>
      <c r="C13" s="27"/>
      <c r="D13" s="28"/>
      <c r="E13" s="29"/>
      <c r="F13" s="27"/>
      <c r="G13" s="28"/>
      <c r="H13" s="28"/>
      <c r="I13" s="28"/>
      <c r="J13" s="29"/>
      <c r="K13" s="121" t="s">
        <v>26</v>
      </c>
      <c r="L13" s="122">
        <v>30</v>
      </c>
      <c r="M13" s="123" t="s">
        <v>22</v>
      </c>
      <c r="N13" s="124"/>
      <c r="O13" s="124"/>
      <c r="P13" s="123">
        <v>2</v>
      </c>
      <c r="Q13" s="125" t="s">
        <v>24</v>
      </c>
      <c r="R13" s="126">
        <v>0.027777777777777776</v>
      </c>
      <c r="S13" s="76"/>
    </row>
    <row r="14" spans="1:19" s="37" customFormat="1" ht="15" customHeight="1">
      <c r="A14" s="25"/>
      <c r="B14" s="26"/>
      <c r="C14" s="27"/>
      <c r="D14" s="28"/>
      <c r="E14" s="29"/>
      <c r="F14" s="27"/>
      <c r="G14" s="28"/>
      <c r="H14" s="28"/>
      <c r="I14" s="28"/>
      <c r="J14" s="29"/>
      <c r="K14" s="127" t="s">
        <v>142</v>
      </c>
      <c r="L14" s="128">
        <v>20</v>
      </c>
      <c r="M14" s="129" t="s">
        <v>22</v>
      </c>
      <c r="N14" s="130"/>
      <c r="O14" s="130"/>
      <c r="P14" s="129"/>
      <c r="Q14" s="131"/>
      <c r="R14" s="132"/>
      <c r="S14" s="76"/>
    </row>
    <row r="15" spans="1:19" s="37" customFormat="1" ht="44.25" customHeight="1">
      <c r="A15" s="25"/>
      <c r="B15" s="26"/>
      <c r="C15" s="27"/>
      <c r="D15" s="28"/>
      <c r="E15" s="29"/>
      <c r="F15" s="27"/>
      <c r="G15" s="28"/>
      <c r="H15" s="28"/>
      <c r="I15" s="28"/>
      <c r="J15" s="29"/>
      <c r="K15" s="133" t="s">
        <v>27</v>
      </c>
      <c r="L15" s="134" t="s">
        <v>28</v>
      </c>
      <c r="M15" s="135" t="s">
        <v>29</v>
      </c>
      <c r="N15" s="135" t="s">
        <v>30</v>
      </c>
      <c r="O15" s="135" t="s">
        <v>31</v>
      </c>
      <c r="P15" s="136" t="s">
        <v>32</v>
      </c>
      <c r="Q15" s="136" t="s">
        <v>33</v>
      </c>
      <c r="R15" s="137" t="s">
        <v>34</v>
      </c>
      <c r="S15" s="76"/>
    </row>
    <row r="16" spans="1:19" s="67" customFormat="1" ht="18" customHeight="1">
      <c r="A16" s="138">
        <v>1</v>
      </c>
      <c r="B16" s="50">
        <v>306</v>
      </c>
      <c r="C16" s="51" t="s">
        <v>143</v>
      </c>
      <c r="D16" s="85" t="s">
        <v>144</v>
      </c>
      <c r="E16" s="53"/>
      <c r="F16" s="51" t="s">
        <v>145</v>
      </c>
      <c r="G16" s="86" t="s">
        <v>146</v>
      </c>
      <c r="H16" s="55" t="s">
        <v>147</v>
      </c>
      <c r="I16" s="55" t="s">
        <v>60</v>
      </c>
      <c r="J16" s="57">
        <v>1</v>
      </c>
      <c r="K16" s="58">
        <v>0.375</v>
      </c>
      <c r="L16" s="59">
        <v>0.44516203703703705</v>
      </c>
      <c r="M16" s="60">
        <v>0.4462615740740741</v>
      </c>
      <c r="N16" s="139">
        <f>M16-L16</f>
        <v>0.0010995370370370239</v>
      </c>
      <c r="O16" s="140">
        <f>M16-K16</f>
        <v>0.07126157407407407</v>
      </c>
      <c r="P16" s="141">
        <f>$L$12/O16/24</f>
        <v>17.541010232255967</v>
      </c>
      <c r="Q16" s="142">
        <f>SUM($L$12:$L$14)/R16/24</f>
        <v>17.909333996641998</v>
      </c>
      <c r="R16" s="143">
        <f>SUM(O16:O18)</f>
        <v>0.1861226851851852</v>
      </c>
      <c r="S16" s="82" t="s">
        <v>148</v>
      </c>
    </row>
    <row r="17" spans="1:19" s="67" customFormat="1" ht="18" customHeight="1">
      <c r="A17" s="138"/>
      <c r="B17" s="50"/>
      <c r="C17" s="51"/>
      <c r="D17" s="85"/>
      <c r="E17" s="53"/>
      <c r="F17" s="51"/>
      <c r="G17" s="86"/>
      <c r="H17" s="55"/>
      <c r="I17" s="55"/>
      <c r="J17" s="102">
        <v>2</v>
      </c>
      <c r="K17" s="144">
        <f>M16+$R$12</f>
        <v>0.4670949074074074</v>
      </c>
      <c r="L17" s="59">
        <v>0.5340972222222222</v>
      </c>
      <c r="M17" s="60">
        <v>0.5381134259259259</v>
      </c>
      <c r="N17" s="144">
        <f>M17-L17</f>
        <v>0.004016203703703702</v>
      </c>
      <c r="O17" s="145">
        <f>M17-K17</f>
        <v>0.07101851851851854</v>
      </c>
      <c r="P17" s="146">
        <f>$L$13/O17/24</f>
        <v>17.601043024771833</v>
      </c>
      <c r="Q17" s="142"/>
      <c r="R17" s="143"/>
      <c r="S17" s="82"/>
    </row>
    <row r="18" spans="1:19" s="67" customFormat="1" ht="18" customHeight="1">
      <c r="A18" s="138"/>
      <c r="B18" s="50"/>
      <c r="C18" s="51"/>
      <c r="D18" s="85"/>
      <c r="E18" s="53"/>
      <c r="F18" s="51"/>
      <c r="G18" s="86"/>
      <c r="H18" s="55"/>
      <c r="I18" s="55"/>
      <c r="J18" s="68">
        <v>3</v>
      </c>
      <c r="K18" s="147">
        <f>M17+$R$13</f>
        <v>0.5658912037037037</v>
      </c>
      <c r="L18" s="148">
        <v>0.6097337962962963</v>
      </c>
      <c r="M18" s="149">
        <v>0.6181481481481481</v>
      </c>
      <c r="N18" s="147">
        <f>M18-L18</f>
        <v>0.008414351851851798</v>
      </c>
      <c r="O18" s="150">
        <f>L18-K18</f>
        <v>0.0438425925925926</v>
      </c>
      <c r="P18" s="151">
        <f>$L$14/O18/24</f>
        <v>19.007391763463566</v>
      </c>
      <c r="Q18" s="142"/>
      <c r="R18" s="143"/>
      <c r="S18" s="82"/>
    </row>
    <row r="19" spans="1:19" s="67" customFormat="1" ht="18" customHeight="1">
      <c r="A19" s="138">
        <v>2</v>
      </c>
      <c r="B19" s="50">
        <v>307</v>
      </c>
      <c r="C19" s="51" t="s">
        <v>149</v>
      </c>
      <c r="D19" s="85" t="s">
        <v>150</v>
      </c>
      <c r="E19" s="53"/>
      <c r="F19" s="51" t="s">
        <v>151</v>
      </c>
      <c r="G19" s="86" t="s">
        <v>152</v>
      </c>
      <c r="H19" s="55" t="s">
        <v>147</v>
      </c>
      <c r="I19" s="55" t="s">
        <v>60</v>
      </c>
      <c r="J19" s="57">
        <v>1</v>
      </c>
      <c r="K19" s="58">
        <v>0.375</v>
      </c>
      <c r="L19" s="152">
        <v>0.4458333333333333</v>
      </c>
      <c r="M19" s="152">
        <v>0.45371527777777776</v>
      </c>
      <c r="N19" s="139">
        <f aca="true" t="shared" si="0" ref="N19:N24">M19-L19</f>
        <v>0.007881944444444455</v>
      </c>
      <c r="O19" s="140">
        <f>M19-K19</f>
        <v>0.07871527777777776</v>
      </c>
      <c r="P19" s="141">
        <f>$L$12/O19/24</f>
        <v>15.880017644464054</v>
      </c>
      <c r="Q19" s="142">
        <f>SUM($L$12:$L$14)/R19/24</f>
        <v>14.401440144014407</v>
      </c>
      <c r="R19" s="143">
        <f>SUM(O19:O21)</f>
        <v>0.23145833333333327</v>
      </c>
      <c r="S19" s="82" t="s">
        <v>153</v>
      </c>
    </row>
    <row r="20" spans="1:19" s="67" customFormat="1" ht="18" customHeight="1">
      <c r="A20" s="138"/>
      <c r="B20" s="50"/>
      <c r="C20" s="51"/>
      <c r="D20" s="85"/>
      <c r="E20" s="53"/>
      <c r="F20" s="51"/>
      <c r="G20" s="86"/>
      <c r="H20" s="55"/>
      <c r="I20" s="55"/>
      <c r="J20" s="102">
        <v>2</v>
      </c>
      <c r="K20" s="144">
        <f>M19+$R$12</f>
        <v>0.4745486111111111</v>
      </c>
      <c r="L20" s="153">
        <v>0.5519444444444445</v>
      </c>
      <c r="M20" s="154">
        <v>0.5630208333333333</v>
      </c>
      <c r="N20" s="144">
        <f t="shared" si="0"/>
        <v>0.011076388888888844</v>
      </c>
      <c r="O20" s="145">
        <f>M20-K20</f>
        <v>0.08847222222222223</v>
      </c>
      <c r="P20" s="146">
        <f>$L$13/O20/24</f>
        <v>14.1287284144427</v>
      </c>
      <c r="Q20" s="142"/>
      <c r="R20" s="143"/>
      <c r="S20" s="82"/>
    </row>
    <row r="21" spans="1:19" s="67" customFormat="1" ht="18" customHeight="1">
      <c r="A21" s="138"/>
      <c r="B21" s="50"/>
      <c r="C21" s="51"/>
      <c r="D21" s="85"/>
      <c r="E21" s="53"/>
      <c r="F21" s="51"/>
      <c r="G21" s="86"/>
      <c r="H21" s="55"/>
      <c r="I21" s="55"/>
      <c r="J21" s="68">
        <v>3</v>
      </c>
      <c r="K21" s="147">
        <f>M20+$R$13</f>
        <v>0.5907986111111111</v>
      </c>
      <c r="L21" s="148">
        <v>0.6550694444444444</v>
      </c>
      <c r="M21" s="149">
        <v>0.6673148148148148</v>
      </c>
      <c r="N21" s="147">
        <f t="shared" si="0"/>
        <v>0.012245370370370434</v>
      </c>
      <c r="O21" s="150">
        <f>L21-K21</f>
        <v>0.06427083333333328</v>
      </c>
      <c r="P21" s="151">
        <f>$L$14/O21/24</f>
        <v>12.965964343598067</v>
      </c>
      <c r="Q21" s="142"/>
      <c r="R21" s="143"/>
      <c r="S21" s="82"/>
    </row>
    <row r="22" spans="1:19" s="67" customFormat="1" ht="18" customHeight="1">
      <c r="A22" s="138">
        <v>3</v>
      </c>
      <c r="B22" s="50">
        <v>303</v>
      </c>
      <c r="C22" s="51" t="s">
        <v>154</v>
      </c>
      <c r="D22" s="85" t="s">
        <v>155</v>
      </c>
      <c r="E22" s="53"/>
      <c r="F22" s="51" t="s">
        <v>156</v>
      </c>
      <c r="G22" s="86" t="s">
        <v>157</v>
      </c>
      <c r="H22" s="55" t="s">
        <v>96</v>
      </c>
      <c r="I22" s="55" t="s">
        <v>158</v>
      </c>
      <c r="J22" s="57">
        <v>1</v>
      </c>
      <c r="K22" s="58">
        <v>0.375</v>
      </c>
      <c r="L22" s="58">
        <v>0.4650462962962963</v>
      </c>
      <c r="M22" s="152">
        <v>0.4687962962962963</v>
      </c>
      <c r="N22" s="139">
        <f t="shared" si="0"/>
        <v>0.003750000000000031</v>
      </c>
      <c r="O22" s="140">
        <f>M22-K22</f>
        <v>0.09379629629629632</v>
      </c>
      <c r="P22" s="141">
        <f>$L$12/O22/24</f>
        <v>13.326752221125366</v>
      </c>
      <c r="Q22" s="142">
        <f>SUM($L$12:$L$14)/R22/24</f>
        <v>12.932195779074988</v>
      </c>
      <c r="R22" s="143">
        <f>SUM(O22:O24)</f>
        <v>0.25775462962962964</v>
      </c>
      <c r="S22" s="82"/>
    </row>
    <row r="23" spans="1:19" s="67" customFormat="1" ht="18" customHeight="1">
      <c r="A23" s="138"/>
      <c r="B23" s="50"/>
      <c r="C23" s="51"/>
      <c r="D23" s="85"/>
      <c r="E23" s="53"/>
      <c r="F23" s="51"/>
      <c r="G23" s="86"/>
      <c r="H23" s="55"/>
      <c r="I23" s="55"/>
      <c r="J23" s="102">
        <v>2</v>
      </c>
      <c r="K23" s="144">
        <f>M22+$R$12</f>
        <v>0.48962962962962964</v>
      </c>
      <c r="L23" s="153">
        <v>0.5845138888888889</v>
      </c>
      <c r="M23" s="155">
        <v>0.5891550925925926</v>
      </c>
      <c r="N23" s="144">
        <f t="shared" si="0"/>
        <v>0.004641203703703689</v>
      </c>
      <c r="O23" s="145">
        <f>M23-K23</f>
        <v>0.09952546296296294</v>
      </c>
      <c r="P23" s="146">
        <f>$L$13/O23/24</f>
        <v>12.559599953482966</v>
      </c>
      <c r="Q23" s="142"/>
      <c r="R23" s="143"/>
      <c r="S23" s="82"/>
    </row>
    <row r="24" spans="1:19" s="67" customFormat="1" ht="18" customHeight="1">
      <c r="A24" s="138"/>
      <c r="B24" s="50"/>
      <c r="C24" s="51"/>
      <c r="D24" s="85"/>
      <c r="E24" s="53"/>
      <c r="F24" s="51"/>
      <c r="G24" s="86"/>
      <c r="H24" s="55"/>
      <c r="I24" s="55"/>
      <c r="J24" s="68">
        <v>3</v>
      </c>
      <c r="K24" s="147">
        <f>M23+$R$13</f>
        <v>0.6169328703703704</v>
      </c>
      <c r="L24" s="148">
        <v>0.6765509259259259</v>
      </c>
      <c r="M24" s="149">
        <v>0.6813657407407407</v>
      </c>
      <c r="N24" s="147">
        <f t="shared" si="0"/>
        <v>0.004814814814814827</v>
      </c>
      <c r="O24" s="150">
        <f>M24-K24</f>
        <v>0.06443287037037038</v>
      </c>
      <c r="P24" s="151">
        <f>$L$14/O24/24</f>
        <v>12.93335728399497</v>
      </c>
      <c r="Q24" s="142"/>
      <c r="R24" s="143"/>
      <c r="S24" s="82"/>
    </row>
    <row r="25" ht="30.75" customHeight="1"/>
    <row r="26" spans="1:18" ht="39" customHeight="1">
      <c r="A26" s="74"/>
      <c r="B26" s="74"/>
      <c r="D26" s="74" t="s">
        <v>41</v>
      </c>
      <c r="E26" s="74"/>
      <c r="G26" s="75"/>
      <c r="H26" s="74" t="s">
        <v>42</v>
      </c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spans="1:18" ht="22.5" customHeight="1">
      <c r="A27" s="74"/>
      <c r="B27" s="74"/>
      <c r="D27" s="74" t="s">
        <v>43</v>
      </c>
      <c r="E27" s="74"/>
      <c r="G27" s="75"/>
      <c r="H27" s="1" t="s">
        <v>44</v>
      </c>
      <c r="J27" s="74"/>
      <c r="K27" s="74"/>
      <c r="L27" s="74"/>
      <c r="M27" s="74"/>
      <c r="N27" s="74"/>
      <c r="O27" s="74"/>
      <c r="P27" s="74"/>
      <c r="Q27" s="74"/>
      <c r="R27" s="74"/>
    </row>
    <row r="28" ht="30" customHeight="1"/>
    <row r="29" ht="30" customHeight="1"/>
  </sheetData>
  <sheetProtection selectLockedCells="1" selectUnlockedCells="1"/>
  <mergeCells count="53">
    <mergeCell ref="A6:R6"/>
    <mergeCell ref="A7:S7"/>
    <mergeCell ref="A8:S8"/>
    <mergeCell ref="A9:S9"/>
    <mergeCell ref="A10:S10"/>
    <mergeCell ref="A12:A15"/>
    <mergeCell ref="B12:B15"/>
    <mergeCell ref="C12:C15"/>
    <mergeCell ref="D12:D15"/>
    <mergeCell ref="E12:E15"/>
    <mergeCell ref="F12:F15"/>
    <mergeCell ref="G12:G15"/>
    <mergeCell ref="H12:H15"/>
    <mergeCell ref="I12:I15"/>
    <mergeCell ref="J12:J15"/>
    <mergeCell ref="N12:O12"/>
    <mergeCell ref="S12:S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Q16:Q18"/>
    <mergeCell ref="R16:R18"/>
    <mergeCell ref="S16:S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Q19:Q21"/>
    <mergeCell ref="R19:R21"/>
    <mergeCell ref="S19:S21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Q22:Q24"/>
    <mergeCell ref="R22:R24"/>
    <mergeCell ref="S22:S24"/>
  </mergeCells>
  <conditionalFormatting sqref="N16:N24">
    <cfRule type="cellIs" priority="1" dxfId="0" operator="greaterThan" stopIfTrue="1">
      <formula>0.0208333333333333</formula>
    </cfRule>
  </conditionalFormatting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2017-05-23T16:57:51Z</dcterms:modified>
  <cp:category/>
  <cp:version/>
  <cp:contentType/>
  <cp:contentStatus/>
  <cp:revision>1</cp:revision>
</cp:coreProperties>
</file>