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40 ОГР" sheetId="1" r:id="rId1"/>
  </sheets>
  <definedNames>
    <definedName name="_xlnm.Print_Titles" localSheetId="0">'40 ОГР'!$9:$11</definedName>
    <definedName name="_xlnm.Print_Area" localSheetId="0">'40 ОГР'!$A$4:$T$11</definedName>
  </definedNames>
  <calcPr fullCalcOnLoad="1"/>
</workbook>
</file>

<file path=xl/sharedStrings.xml><?xml version="1.0" encoding="utf-8"?>
<sst xmlns="http://schemas.openxmlformats.org/spreadsheetml/2006/main" count="154" uniqueCount="124">
  <si>
    <t>Place</t>
  </si>
  <si>
    <t>Rider_ID</t>
  </si>
  <si>
    <t>Horse_ID</t>
  </si>
  <si>
    <t>SPh</t>
  </si>
  <si>
    <t>SAver</t>
  </si>
  <si>
    <t>TTime</t>
  </si>
  <si>
    <t xml:space="preserve"> Кубок Организаторов — 1 этап</t>
  </si>
  <si>
    <t>Дистанционные конные пробеги</t>
  </si>
  <si>
    <t>Технические результаты</t>
  </si>
  <si>
    <t>Дистанция CEN 40 км (с ограничением скорости)</t>
  </si>
  <si>
    <t>ФХ Крибелевых, Ленинградская обл., Всеволожский р-н, х. Б. Кайдалово, RU 1893090</t>
  </si>
  <si>
    <t>13.01.2018г.</t>
  </si>
  <si>
    <t>Место</t>
  </si>
  <si>
    <t>Стартовый №</t>
  </si>
  <si>
    <r>
      <rPr>
        <b/>
        <sz val="9"/>
        <rFont val="Verdana"/>
        <family val="2"/>
      </rP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</si>
  <si>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</si>
  <si>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</si>
  <si>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rPr>
        <b/>
        <sz val="9"/>
        <rFont val="Verdana"/>
        <family val="2"/>
      </rP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</si>
  <si>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</si>
  <si>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</si>
  <si>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</si>
  <si>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</si>
  <si>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</si>
  <si>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</si>
  <si>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</si>
  <si>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rPr>
        <b/>
        <u val="single"/>
        <sz val="10"/>
        <rFont val="Verdana"/>
        <family val="2"/>
      </rP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</si>
  <si>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</si>
  <si>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</si>
  <si>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</si>
  <si>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</si>
  <si>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</si>
  <si>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</si>
  <si>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</si>
  <si>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</si>
  <si>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</si>
  <si>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</si>
  <si>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 xml:space="preserve"> CENCh  40</t>
  </si>
  <si>
    <r>
      <rPr>
        <b/>
        <sz val="9"/>
        <rFont val="Verdana"/>
        <family val="2"/>
      </rPr>
      <t xml:space="preserve">СКИДАН
</t>
    </r>
    <r>
      <rPr>
        <sz val="9"/>
        <rFont val="Verdana"/>
        <family val="2"/>
      </rPr>
      <t>Дарья</t>
    </r>
  </si>
  <si>
    <t xml:space="preserve">004106
</t>
  </si>
  <si>
    <r>
      <rPr>
        <b/>
        <sz val="9"/>
        <rFont val="Verdana"/>
        <family val="2"/>
      </rPr>
      <t xml:space="preserve">ИСКРА-11
</t>
    </r>
    <r>
      <rPr>
        <sz val="9"/>
        <rFont val="Verdana"/>
        <family val="2"/>
      </rPr>
      <t>рыж., коб., б/п, Воронежская область</t>
    </r>
  </si>
  <si>
    <t>016913</t>
  </si>
  <si>
    <t>Скидан Л.</t>
  </si>
  <si>
    <t>ФХ Крибелевых 
Ленинградская область</t>
  </si>
  <si>
    <r>
      <rPr>
        <b/>
        <sz val="9"/>
        <rFont val="Verdana"/>
        <family val="2"/>
      </rPr>
      <t xml:space="preserve">ПАВЛОВСКИЙ
</t>
    </r>
    <r>
      <rPr>
        <sz val="9"/>
        <color indexed="8"/>
        <rFont val="Verdana"/>
        <family val="2"/>
      </rPr>
      <t>Владлен</t>
    </r>
  </si>
  <si>
    <t>007406</t>
  </si>
  <si>
    <r>
      <rPr>
        <b/>
        <sz val="9"/>
        <rFont val="Verdana"/>
        <family val="2"/>
      </rPr>
      <t xml:space="preserve">АДРИАТИК-07
</t>
    </r>
    <r>
      <rPr>
        <sz val="9"/>
        <rFont val="Verdana"/>
        <family val="2"/>
      </rPr>
      <t>жер., сер., араб., Дадон, ООО "Ковчег"</t>
    </r>
  </si>
  <si>
    <t>017408</t>
  </si>
  <si>
    <t>Гришин О.</t>
  </si>
  <si>
    <t>КЗ "Ковчег"
Санкт-Петербург</t>
  </si>
  <si>
    <r>
      <rPr>
        <b/>
        <sz val="9"/>
        <rFont val="Verdana"/>
        <family val="2"/>
      </rPr>
      <t xml:space="preserve">ПАВЛОВСКАЯ 
</t>
    </r>
    <r>
      <rPr>
        <sz val="9"/>
        <rFont val="Verdana"/>
        <family val="2"/>
      </rPr>
      <t>Грета</t>
    </r>
  </si>
  <si>
    <t>003807</t>
  </si>
  <si>
    <r>
      <rPr>
        <b/>
        <sz val="9"/>
        <rFont val="Verdana"/>
        <family val="2"/>
      </rPr>
      <t xml:space="preserve">ГЛИГЕЯ-07
</t>
    </r>
    <r>
      <rPr>
        <sz val="9"/>
        <color indexed="8"/>
        <rFont val="Verdana"/>
        <family val="2"/>
      </rPr>
      <t>гнед., коб., араб., Габардин, ООО «Ковчег»</t>
    </r>
  </si>
  <si>
    <t>011209</t>
  </si>
  <si>
    <t>Гришина М.</t>
  </si>
  <si>
    <t>CENYJ 40</t>
  </si>
  <si>
    <r>
      <rPr>
        <b/>
        <sz val="9"/>
        <rFont val="Verdana"/>
        <family val="2"/>
      </rPr>
      <t xml:space="preserve">ЧУМАКОВА
</t>
    </r>
    <r>
      <rPr>
        <sz val="9"/>
        <rFont val="Verdana"/>
        <family val="2"/>
      </rPr>
      <t>Ксения, 2000</t>
    </r>
  </si>
  <si>
    <t>на оформ.</t>
  </si>
  <si>
    <r>
      <rPr>
        <b/>
        <sz val="9"/>
        <rFont val="Verdana"/>
        <family val="2"/>
      </rPr>
      <t xml:space="preserve">КОДА-05
</t>
    </r>
    <r>
      <rPr>
        <sz val="9"/>
        <rFont val="Verdana"/>
        <family val="2"/>
      </rPr>
      <t>рыж., коб., ах-донск., Герлык, КЗ им. Будённого</t>
    </r>
  </si>
  <si>
    <t>004945</t>
  </si>
  <si>
    <t>Ворожцова О.</t>
  </si>
  <si>
    <t>КСК "Исток" 
Ленинградская область</t>
  </si>
  <si>
    <t>3ю</t>
  </si>
  <si>
    <r>
      <rPr>
        <b/>
        <sz val="9"/>
        <rFont val="Verdana"/>
        <family val="2"/>
      </rP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</si>
  <si>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</si>
  <si>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rPr>
        <b/>
        <sz val="9"/>
        <rFont val="Verdana"/>
        <family val="2"/>
      </rPr>
      <t xml:space="preserve">ЗОЛОТАЯ РУСЬ-11
</t>
    </r>
    <r>
      <rPr>
        <sz val="9"/>
        <rFont val="Verdana"/>
        <family val="2"/>
      </rPr>
      <t>рыж., коб., буд., КЗ им. Будённого</t>
    </r>
  </si>
  <si>
    <t>Ворожцова А.</t>
  </si>
  <si>
    <r>
      <rPr>
        <b/>
        <sz val="9"/>
        <rFont val="Verdana"/>
        <family val="2"/>
      </rPr>
      <t xml:space="preserve">ИЛЬИНА
</t>
    </r>
    <r>
      <rPr>
        <sz val="9"/>
        <rFont val="Verdana"/>
        <family val="2"/>
      </rPr>
      <t>Мария, 2004</t>
    </r>
  </si>
  <si>
    <r>
      <rPr>
        <b/>
        <sz val="9"/>
        <rFont val="Verdana"/>
        <family val="2"/>
      </rPr>
      <t xml:space="preserve">СЕКУНДОМЕР-02
</t>
    </r>
    <r>
      <rPr>
        <sz val="9"/>
        <rFont val="Verdana"/>
        <family val="2"/>
      </rPr>
      <t xml:space="preserve">сер., жер., терск., Северный, Ставропольский ПКЗ </t>
    </r>
  </si>
  <si>
    <t>005851</t>
  </si>
  <si>
    <r>
      <rPr>
        <b/>
        <sz val="9"/>
        <rFont val="Verdana"/>
        <family val="2"/>
      </rPr>
      <t xml:space="preserve">КАРПОВ
</t>
    </r>
    <r>
      <rPr>
        <sz val="9"/>
        <rFont val="Verdana"/>
        <family val="2"/>
      </rPr>
      <t>Илья, 2003</t>
    </r>
  </si>
  <si>
    <r>
      <rPr>
        <b/>
        <sz val="9"/>
        <rFont val="Verdana"/>
        <family val="2"/>
      </rPr>
      <t xml:space="preserve">БУБЕНЧИК-04 
</t>
    </r>
    <r>
      <rPr>
        <sz val="9"/>
        <color indexed="8"/>
        <rFont val="Verdana"/>
        <family val="2"/>
      </rPr>
      <t>вор., мер., орл.рыс., Крестник, Калгановский КЗ</t>
    </r>
  </si>
  <si>
    <t>006441</t>
  </si>
  <si>
    <t>CEN 40</t>
  </si>
  <si>
    <r>
      <rPr>
        <b/>
        <sz val="9"/>
        <rFont val="Verdana"/>
        <family val="2"/>
      </rPr>
      <t xml:space="preserve">ПАВЛОВСКИЙ
</t>
    </r>
    <r>
      <rPr>
        <sz val="9"/>
        <color indexed="8"/>
        <rFont val="Verdana"/>
        <family val="2"/>
      </rPr>
      <t>Алексей</t>
    </r>
  </si>
  <si>
    <t>012972</t>
  </si>
  <si>
    <r>
      <rPr>
        <b/>
        <sz val="9"/>
        <rFont val="Verdana"/>
        <family val="2"/>
      </rPr>
      <t xml:space="preserve">РЕМАРКА-11
</t>
    </r>
    <r>
      <rPr>
        <sz val="9"/>
        <rFont val="Verdana"/>
        <family val="2"/>
      </rPr>
      <t>т.гн., коб., сп.полук.,  Миф, КЗ "Ковчег"</t>
    </r>
  </si>
  <si>
    <t>016157</t>
  </si>
  <si>
    <t>Павловский А.</t>
  </si>
  <si>
    <r>
      <rPr>
        <b/>
        <sz val="9"/>
        <rFont val="Verdana"/>
        <family val="2"/>
      </rPr>
      <t xml:space="preserve">АРТАРОВА
</t>
    </r>
    <r>
      <rPr>
        <sz val="9"/>
        <color indexed="8"/>
        <rFont val="Verdana"/>
        <family val="2"/>
      </rPr>
      <t>Валерия</t>
    </r>
  </si>
  <si>
    <t>039795</t>
  </si>
  <si>
    <r>
      <rPr>
        <b/>
        <sz val="9"/>
        <rFont val="Verdana"/>
        <family val="2"/>
      </rPr>
      <t xml:space="preserve">БОМБА-10
</t>
    </r>
    <r>
      <rPr>
        <sz val="9"/>
        <color indexed="8"/>
        <rFont val="Verdana"/>
        <family val="2"/>
      </rPr>
      <t>сер., коб., араб., Маклауд, Ленинградская обл.</t>
    </r>
  </si>
  <si>
    <t>017407</t>
  </si>
  <si>
    <r>
      <rPr>
        <b/>
        <sz val="9"/>
        <rFont val="Verdana"/>
        <family val="2"/>
      </rPr>
      <t xml:space="preserve">КОРНИЛОВА
</t>
    </r>
    <r>
      <rPr>
        <sz val="9"/>
        <rFont val="Verdana"/>
        <family val="2"/>
      </rPr>
      <t>Ольга</t>
    </r>
  </si>
  <si>
    <t>002261</t>
  </si>
  <si>
    <r>
      <rPr>
        <b/>
        <sz val="9"/>
        <rFont val="Verdana"/>
        <family val="2"/>
      </rPr>
      <t xml:space="preserve">ПАРАБЕЛЬ-08
</t>
    </r>
    <r>
      <rPr>
        <sz val="9"/>
        <rFont val="Verdana"/>
        <family val="2"/>
      </rPr>
      <t>т-сер., коб., трак., Баян 70, ФХ Крибелевых</t>
    </r>
  </si>
  <si>
    <t>009690</t>
  </si>
  <si>
    <t>Валуйская Т.</t>
  </si>
  <si>
    <t>ФХ Крибелевых 
Санкт-Петербург</t>
  </si>
  <si>
    <r>
      <rPr>
        <b/>
        <sz val="9"/>
        <rFont val="Verdana"/>
        <family val="2"/>
      </rPr>
      <t xml:space="preserve">ИВАНОВА
</t>
    </r>
    <r>
      <rPr>
        <sz val="9"/>
        <rFont val="Verdana"/>
        <family val="2"/>
      </rPr>
      <t>Мария, 1998</t>
    </r>
  </si>
  <si>
    <r>
      <rPr>
        <b/>
        <sz val="9"/>
        <rFont val="Verdana"/>
        <family val="2"/>
      </rP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</si>
  <si>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</si>
  <si>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</si>
  <si>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r>
      <rPr>
        <b/>
        <sz val="9"/>
        <rFont val="Verdana"/>
        <family val="2"/>
      </rPr>
      <t xml:space="preserve">ДОРИНА
</t>
    </r>
    <r>
      <rPr>
        <sz val="9"/>
        <rFont val="Verdana"/>
        <family val="2"/>
      </rPr>
      <t>Анна, 1987</t>
    </r>
  </si>
  <si>
    <r>
      <rPr>
        <b/>
        <sz val="9"/>
        <rFont val="Verdana"/>
        <family val="2"/>
      </rPr>
      <t xml:space="preserve">ГРОЗНАЯ-06
</t>
    </r>
    <r>
      <rPr>
        <sz val="9"/>
        <rFont val="Verdana"/>
        <family val="2"/>
      </rPr>
      <t>гнед., коб., буд., Гинофур, Зимовниковский КЗ</t>
    </r>
  </si>
  <si>
    <t>013286</t>
  </si>
  <si>
    <r>
      <rPr>
        <b/>
        <sz val="9"/>
        <rFont val="Verdana"/>
        <family val="2"/>
      </rPr>
      <t xml:space="preserve">ДЕЧ
</t>
    </r>
    <r>
      <rPr>
        <sz val="9"/>
        <rFont val="Verdana"/>
        <family val="2"/>
      </rPr>
      <t>Татьяна</t>
    </r>
  </si>
  <si>
    <t>030098</t>
  </si>
  <si>
    <r>
      <rPr>
        <b/>
        <sz val="9"/>
        <rFont val="Verdana"/>
        <family val="2"/>
      </rPr>
      <t xml:space="preserve">ГОЛДЕН ЭНДЖЕЛ-13
</t>
    </r>
    <r>
      <rPr>
        <sz val="9"/>
        <rFont val="Verdana"/>
        <family val="2"/>
      </rPr>
      <t>рыж., коб., араб., Адриатик,  КЗ "Ковчег"</t>
    </r>
  </si>
  <si>
    <t>008992</t>
  </si>
  <si>
    <t>КЗ "Ковчег"</t>
  </si>
  <si>
    <r>
      <rPr>
        <b/>
        <sz val="9"/>
        <rFont val="Verdana"/>
        <family val="2"/>
      </rPr>
      <t xml:space="preserve">ВАХИТОВА
</t>
    </r>
    <r>
      <rPr>
        <sz val="9"/>
        <color indexed="8"/>
        <rFont val="Verdana"/>
        <family val="2"/>
      </rPr>
      <t>Алина</t>
    </r>
  </si>
  <si>
    <t>010090</t>
  </si>
  <si>
    <r>
      <rPr>
        <b/>
        <sz val="9"/>
        <rFont val="Verdana"/>
        <family val="2"/>
      </rPr>
      <t xml:space="preserve">ПАРАДИ-10
</t>
    </r>
    <r>
      <rPr>
        <sz val="9"/>
        <rFont val="Verdana"/>
        <family val="2"/>
      </rPr>
      <t>гнед., коб,. араб., Нерон, ЧХ "Казаков А.А."</t>
    </r>
  </si>
  <si>
    <t>017423</t>
  </si>
  <si>
    <r>
      <rPr>
        <b/>
        <sz val="9"/>
        <rFont val="Verdana"/>
        <family val="2"/>
      </rPr>
      <t xml:space="preserve">ВОРОЖЦОВ
</t>
    </r>
    <r>
      <rPr>
        <sz val="9"/>
        <rFont val="Verdana"/>
        <family val="2"/>
      </rPr>
      <t>Иван</t>
    </r>
    <r>
      <rPr>
        <b/>
        <sz val="9"/>
        <rFont val="Verdana"/>
        <family val="2"/>
      </rPr>
      <t xml:space="preserve"> </t>
    </r>
  </si>
  <si>
    <t>007997</t>
  </si>
  <si>
    <r>
      <rPr>
        <b/>
        <sz val="9"/>
        <rFont val="Verdana"/>
        <family val="2"/>
      </rPr>
      <t xml:space="preserve">АНГОЛА-05
</t>
    </r>
    <r>
      <rPr>
        <sz val="9"/>
        <rFont val="Verdana"/>
        <family val="2"/>
      </rPr>
      <t>гн., коб., ар-донск.,Сибиряк, КЗ им. Будённого</t>
    </r>
  </si>
  <si>
    <t>003253</t>
  </si>
  <si>
    <r>
      <rPr>
        <b/>
        <sz val="9"/>
        <rFont val="Verdana"/>
        <family val="2"/>
      </rPr>
      <t xml:space="preserve">ЧАШНИКОВА
</t>
    </r>
    <r>
      <rPr>
        <sz val="9"/>
        <rFont val="Verdana"/>
        <family val="2"/>
      </rPr>
      <t>Юлия, 1974</t>
    </r>
  </si>
  <si>
    <t xml:space="preserve">на оформ. </t>
  </si>
  <si>
    <r>
      <rPr>
        <b/>
        <sz val="9"/>
        <rFont val="Verdana"/>
        <family val="2"/>
      </rPr>
      <t xml:space="preserve">БАСТЕТ-10
</t>
    </r>
    <r>
      <rPr>
        <sz val="9"/>
        <rFont val="Verdana"/>
        <family val="2"/>
      </rPr>
      <t>гн., коб., сп.полук., Степ, ФХ Крибелевых</t>
    </r>
  </si>
  <si>
    <r>
      <rPr>
        <b/>
        <sz val="9"/>
        <rFont val="Verdana"/>
        <family val="2"/>
      </rPr>
      <t xml:space="preserve">БЫСТРОВА
</t>
    </r>
    <r>
      <rPr>
        <sz val="9"/>
        <rFont val="Verdana"/>
        <family val="2"/>
      </rPr>
      <t>Наталия, 1987</t>
    </r>
  </si>
  <si>
    <r>
      <rPr>
        <b/>
        <sz val="9"/>
        <rFont val="Verdana"/>
        <family val="2"/>
      </rPr>
      <t xml:space="preserve">БАЙСУН-12
</t>
    </r>
    <r>
      <rPr>
        <sz val="9"/>
        <rFont val="Verdana"/>
        <family val="2"/>
      </rPr>
      <t>т.гн., жер., сп.полук., Степ, ФХ Крибелевых</t>
    </r>
  </si>
  <si>
    <t>Быстрова Н.</t>
  </si>
  <si>
    <r>
      <rPr>
        <b/>
        <sz val="9"/>
        <rFont val="Verdana"/>
        <family val="2"/>
      </rPr>
      <t xml:space="preserve">ЖИРНОВ
</t>
    </r>
    <r>
      <rPr>
        <sz val="9"/>
        <rFont val="Verdana"/>
        <family val="2"/>
      </rPr>
      <t>Николай</t>
    </r>
  </si>
  <si>
    <t>002260</t>
  </si>
  <si>
    <r>
      <rPr>
        <b/>
        <sz val="9"/>
        <rFont val="Verdana"/>
        <family val="2"/>
      </rPr>
      <t xml:space="preserve">ОРИГИНАЛ-07
</t>
    </r>
    <r>
      <rPr>
        <sz val="9"/>
        <rFont val="Verdana"/>
        <family val="2"/>
      </rPr>
      <t xml:space="preserve">гн., мер., русск.рыс., Распев,  ПЗ "Псковский"                </t>
    </r>
  </si>
  <si>
    <t>007888</t>
  </si>
  <si>
    <t>Жирнов Н.</t>
  </si>
  <si>
    <t>ч/в
Санкт-Петербург</t>
  </si>
  <si>
    <t>Главный судья</t>
  </si>
  <si>
    <t>Прохоренко Л. 2 категория</t>
  </si>
  <si>
    <t>Главный секретарь</t>
  </si>
  <si>
    <t>Смирнов А., 1 категория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</si>
</sst>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[h]:mm:ss;@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i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59" applyFont="1" applyAlignment="1" applyProtection="1">
      <alignment vertical="center"/>
      <protection locked="0"/>
    </xf>
    <xf numFmtId="0" fontId="1" fillId="33" borderId="0" xfId="62" applyFont="1" applyFill="1" applyBorder="1" applyAlignment="1" applyProtection="1">
      <alignment horizontal="center" vertical="top"/>
      <protection/>
    </xf>
    <xf numFmtId="0" fontId="1" fillId="33" borderId="0" xfId="62" applyFont="1" applyFill="1" applyBorder="1" applyAlignment="1" applyProtection="1">
      <alignment vertical="top"/>
      <protection locked="0"/>
    </xf>
    <xf numFmtId="0" fontId="1" fillId="33" borderId="0" xfId="62" applyFont="1" applyFill="1" applyBorder="1" applyAlignment="1" applyProtection="1">
      <alignment horizontal="center" vertical="top"/>
      <protection locked="0"/>
    </xf>
    <xf numFmtId="0" fontId="1" fillId="33" borderId="0" xfId="62" applyFont="1" applyFill="1" applyBorder="1" applyProtection="1">
      <alignment/>
      <protection locked="0"/>
    </xf>
    <xf numFmtId="0" fontId="1" fillId="33" borderId="0" xfId="62" applyFont="1" applyFill="1" applyProtection="1">
      <alignment/>
      <protection locked="0"/>
    </xf>
    <xf numFmtId="0" fontId="3" fillId="33" borderId="0" xfId="62" applyFont="1" applyFill="1" applyProtection="1">
      <alignment/>
      <protection locked="0"/>
    </xf>
    <xf numFmtId="0" fontId="4" fillId="0" borderId="0" xfId="61" applyFont="1" applyAlignment="1" applyProtection="1">
      <alignment vertical="center" wrapText="1"/>
      <protection locked="0"/>
    </xf>
    <xf numFmtId="0" fontId="5" fillId="0" borderId="0" xfId="61" applyFont="1" applyAlignment="1" applyProtection="1">
      <alignment horizontal="right" vertical="center"/>
      <protection locked="0"/>
    </xf>
    <xf numFmtId="0" fontId="1" fillId="0" borderId="0" xfId="61" applyAlignment="1" applyProtection="1">
      <alignment vertical="center"/>
      <protection locked="0"/>
    </xf>
    <xf numFmtId="0" fontId="1" fillId="0" borderId="0" xfId="61" applyFont="1" applyAlignment="1" applyProtection="1">
      <alignment vertical="center"/>
      <protection locked="0"/>
    </xf>
    <xf numFmtId="0" fontId="8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1" fillId="0" borderId="0" xfId="61" applyFont="1" applyAlignment="1" applyProtection="1">
      <alignment vertical="center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Alignment="1" applyProtection="1">
      <alignment shrinkToFit="1"/>
      <protection locked="0"/>
    </xf>
    <xf numFmtId="0" fontId="12" fillId="0" borderId="0" xfId="61" applyFont="1" applyProtection="1">
      <alignment/>
      <protection locked="0"/>
    </xf>
    <xf numFmtId="0" fontId="11" fillId="0" borderId="0" xfId="61" applyFont="1" applyBorder="1" applyAlignment="1" applyProtection="1">
      <alignment horizontal="right" vertical="center"/>
      <protection locked="0"/>
    </xf>
    <xf numFmtId="0" fontId="14" fillId="34" borderId="10" xfId="52" applyFont="1" applyFill="1" applyBorder="1" applyAlignment="1" applyProtection="1">
      <alignment horizontal="right" vertical="center"/>
      <protection locked="0"/>
    </xf>
    <xf numFmtId="0" fontId="15" fillId="34" borderId="11" xfId="52" applyFont="1" applyFill="1" applyBorder="1" applyAlignment="1" applyProtection="1">
      <alignment horizontal="center" vertical="center"/>
      <protection locked="0"/>
    </xf>
    <xf numFmtId="0" fontId="14" fillId="34" borderId="11" xfId="52" applyFont="1" applyFill="1" applyBorder="1" applyAlignment="1" applyProtection="1">
      <alignment vertical="center"/>
      <protection locked="0"/>
    </xf>
    <xf numFmtId="0" fontId="14" fillId="34" borderId="11" xfId="52" applyFont="1" applyFill="1" applyBorder="1" applyAlignment="1" applyProtection="1">
      <alignment horizontal="center" vertical="center"/>
      <protection locked="0"/>
    </xf>
    <xf numFmtId="164" fontId="15" fillId="34" borderId="12" xfId="52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vertical="center"/>
      <protection locked="0"/>
    </xf>
    <xf numFmtId="0" fontId="14" fillId="34" borderId="13" xfId="52" applyFont="1" applyFill="1" applyBorder="1" applyAlignment="1" applyProtection="1">
      <alignment horizontal="right" vertical="center"/>
      <protection locked="0"/>
    </xf>
    <xf numFmtId="0" fontId="15" fillId="34" borderId="14" xfId="52" applyFont="1" applyFill="1" applyBorder="1" applyAlignment="1" applyProtection="1">
      <alignment horizontal="center" vertical="center"/>
      <protection locked="0"/>
    </xf>
    <xf numFmtId="0" fontId="14" fillId="34" borderId="14" xfId="52" applyFont="1" applyFill="1" applyBorder="1" applyAlignment="1" applyProtection="1">
      <alignment vertical="center"/>
      <protection locked="0"/>
    </xf>
    <xf numFmtId="0" fontId="14" fillId="34" borderId="14" xfId="52" applyFont="1" applyFill="1" applyBorder="1" applyAlignment="1" applyProtection="1">
      <alignment horizontal="right" vertical="center"/>
      <protection locked="0"/>
    </xf>
    <xf numFmtId="0" fontId="14" fillId="34" borderId="14" xfId="52" applyFont="1" applyFill="1" applyBorder="1" applyAlignment="1" applyProtection="1">
      <alignment horizontal="center" vertical="center"/>
      <protection locked="0"/>
    </xf>
    <xf numFmtId="164" fontId="15" fillId="34" borderId="15" xfId="52" applyNumberFormat="1" applyFont="1" applyFill="1" applyBorder="1" applyAlignment="1" applyProtection="1">
      <alignment horizontal="center" vertical="center"/>
      <protection locked="0"/>
    </xf>
    <xf numFmtId="0" fontId="14" fillId="34" borderId="16" xfId="52" applyFont="1" applyFill="1" applyBorder="1" applyAlignment="1" applyProtection="1">
      <alignment horizontal="center" vertical="center" wrapText="1"/>
      <protection locked="0"/>
    </xf>
    <xf numFmtId="165" fontId="14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14" fillId="34" borderId="16" xfId="52" applyNumberFormat="1" applyFont="1" applyFill="1" applyBorder="1" applyAlignment="1" applyProtection="1">
      <alignment horizontal="center" vertical="center" wrapText="1"/>
      <protection locked="0"/>
    </xf>
    <xf numFmtId="2" fontId="14" fillId="34" borderId="16" xfId="52" applyNumberFormat="1" applyFont="1" applyFill="1" applyBorder="1" applyAlignment="1" applyProtection="1">
      <alignment horizontal="center" vertical="center" wrapText="1"/>
      <protection locked="0"/>
    </xf>
    <xf numFmtId="165" fontId="1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59" applyFont="1" applyBorder="1" applyAlignment="1" applyProtection="1">
      <alignment horizontal="center" vertical="center" wrapText="1"/>
      <protection locked="0"/>
    </xf>
    <xf numFmtId="164" fontId="14" fillId="0" borderId="17" xfId="52" applyNumberFormat="1" applyFont="1" applyFill="1" applyBorder="1" applyAlignment="1" applyProtection="1">
      <alignment horizontal="center" vertical="center"/>
      <protection locked="0"/>
    </xf>
    <xf numFmtId="165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52" applyNumberFormat="1" applyFont="1" applyBorder="1" applyAlignment="1" applyProtection="1">
      <alignment horizontal="center" vertical="center"/>
      <protection locked="0"/>
    </xf>
    <xf numFmtId="164" fontId="14" fillId="35" borderId="17" xfId="52" applyNumberFormat="1" applyFont="1" applyFill="1" applyBorder="1" applyAlignment="1" applyProtection="1">
      <alignment horizontal="center" vertical="center"/>
      <protection locked="0"/>
    </xf>
    <xf numFmtId="165" fontId="14" fillId="0" borderId="17" xfId="52" applyNumberFormat="1" applyFont="1" applyFill="1" applyBorder="1" applyAlignment="1" applyProtection="1">
      <alignment horizontal="center" vertical="center"/>
      <protection locked="0"/>
    </xf>
    <xf numFmtId="2" fontId="14" fillId="36" borderId="17" xfId="52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 applyProtection="1">
      <alignment vertical="center"/>
      <protection locked="0"/>
    </xf>
    <xf numFmtId="0" fontId="14" fillId="0" borderId="16" xfId="59" applyFont="1" applyBorder="1" applyAlignment="1" applyProtection="1">
      <alignment horizontal="center" vertical="center" wrapText="1"/>
      <protection locked="0"/>
    </xf>
    <xf numFmtId="164" fontId="14" fillId="35" borderId="16" xfId="52" applyNumberFormat="1" applyFont="1" applyFill="1" applyBorder="1" applyAlignment="1" applyProtection="1">
      <alignment horizontal="center" vertical="center"/>
      <protection locked="0"/>
    </xf>
    <xf numFmtId="165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52" applyNumberFormat="1" applyFont="1" applyBorder="1" applyAlignment="1" applyProtection="1">
      <alignment horizontal="center" vertical="center"/>
      <protection locked="0"/>
    </xf>
    <xf numFmtId="165" fontId="14" fillId="0" borderId="16" xfId="52" applyNumberFormat="1" applyFont="1" applyFill="1" applyBorder="1" applyAlignment="1" applyProtection="1">
      <alignment horizontal="center" vertical="center"/>
      <protection locked="0"/>
    </xf>
    <xf numFmtId="2" fontId="14" fillId="36" borderId="16" xfId="52" applyNumberFormat="1" applyFont="1" applyFill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vertical="center"/>
      <protection locked="0"/>
    </xf>
    <xf numFmtId="0" fontId="21" fillId="0" borderId="0" xfId="59" applyFont="1" applyAlignment="1" applyProtection="1">
      <alignment vertical="center"/>
      <protection locked="0"/>
    </xf>
    <xf numFmtId="0" fontId="4" fillId="0" borderId="0" xfId="59" applyFont="1" applyBorder="1" applyAlignment="1" applyProtection="1">
      <alignment horizontal="center"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0" fontId="11" fillId="34" borderId="18" xfId="61" applyFont="1" applyFill="1" applyBorder="1" applyAlignment="1" applyProtection="1">
      <alignment horizontal="center" vertical="center" textRotation="90" wrapText="1"/>
      <protection locked="0"/>
    </xf>
    <xf numFmtId="0" fontId="13" fillId="34" borderId="19" xfId="61" applyFont="1" applyFill="1" applyBorder="1" applyAlignment="1" applyProtection="1">
      <alignment horizontal="center" vertical="center" textRotation="90" wrapText="1"/>
      <protection locked="0"/>
    </xf>
    <xf numFmtId="0" fontId="11" fillId="34" borderId="19" xfId="61" applyFont="1" applyFill="1" applyBorder="1" applyAlignment="1" applyProtection="1">
      <alignment horizontal="left" vertical="center" wrapText="1"/>
      <protection locked="0"/>
    </xf>
    <xf numFmtId="0" fontId="11" fillId="34" borderId="19" xfId="61" applyFont="1" applyFill="1" applyBorder="1" applyAlignment="1" applyProtection="1">
      <alignment horizontal="center" vertical="center" wrapText="1"/>
      <protection locked="0"/>
    </xf>
    <xf numFmtId="0" fontId="11" fillId="34" borderId="19" xfId="61" applyFont="1" applyFill="1" applyBorder="1" applyAlignment="1" applyProtection="1">
      <alignment horizontal="center" vertical="center" textRotation="90" wrapText="1"/>
      <protection locked="0"/>
    </xf>
    <xf numFmtId="0" fontId="14" fillId="34" borderId="11" xfId="52" applyFont="1" applyFill="1" applyBorder="1" applyAlignment="1" applyProtection="1">
      <alignment horizontal="right" vertical="center"/>
      <protection locked="0"/>
    </xf>
    <xf numFmtId="164" fontId="16" fillId="34" borderId="19" xfId="52" applyNumberFormat="1" applyFont="1" applyFill="1" applyBorder="1" applyAlignment="1" applyProtection="1">
      <alignment horizontal="center" vertical="center" wrapText="1"/>
      <protection locked="0"/>
    </xf>
    <xf numFmtId="0" fontId="11" fillId="34" borderId="20" xfId="61" applyFont="1" applyFill="1" applyBorder="1" applyAlignment="1" applyProtection="1">
      <alignment horizontal="center" vertical="center" wrapText="1"/>
      <protection locked="0"/>
    </xf>
    <xf numFmtId="0" fontId="18" fillId="0" borderId="0" xfId="61" applyFont="1" applyBorder="1" applyAlignment="1" applyProtection="1">
      <alignment horizontal="center" vertical="center"/>
      <protection locked="0"/>
    </xf>
    <xf numFmtId="0" fontId="14" fillId="0" borderId="18" xfId="60" applyFont="1" applyFill="1" applyBorder="1" applyAlignment="1" applyProtection="1">
      <alignment horizontal="center" vertical="center" wrapText="1"/>
      <protection locked="0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11" fillId="0" borderId="21" xfId="63" applyFont="1" applyFill="1" applyBorder="1" applyAlignment="1" applyProtection="1">
      <alignment horizontal="left" vertical="center" wrapText="1"/>
      <protection locked="0"/>
    </xf>
    <xf numFmtId="49" fontId="14" fillId="0" borderId="21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3" applyFont="1" applyBorder="1" applyAlignment="1" applyProtection="1">
      <alignment horizontal="center" vertical="center"/>
      <protection locked="0"/>
    </xf>
    <xf numFmtId="0" fontId="11" fillId="0" borderId="21" xfId="63" applyFont="1" applyBorder="1" applyAlignment="1" applyProtection="1">
      <alignment horizontal="left" vertical="center" wrapText="1"/>
      <protection locked="0"/>
    </xf>
    <xf numFmtId="49" fontId="14" fillId="0" borderId="21" xfId="63" applyNumberFormat="1" applyFont="1" applyBorder="1" applyAlignment="1" applyProtection="1">
      <alignment horizontal="center" vertical="center"/>
      <protection locked="0"/>
    </xf>
    <xf numFmtId="0" fontId="14" fillId="0" borderId="21" xfId="63" applyFont="1" applyBorder="1" applyAlignment="1" applyProtection="1">
      <alignment horizontal="center" vertical="center" wrapText="1"/>
      <protection locked="0"/>
    </xf>
    <xf numFmtId="0" fontId="14" fillId="0" borderId="21" xfId="59" applyFont="1" applyBorder="1" applyAlignment="1" applyProtection="1">
      <alignment horizontal="center" vertical="center" wrapText="1"/>
      <protection locked="0"/>
    </xf>
    <xf numFmtId="2" fontId="14" fillId="36" borderId="19" xfId="52" applyNumberFormat="1" applyFont="1" applyFill="1" applyBorder="1" applyAlignment="1" applyProtection="1">
      <alignment horizontal="center" vertical="center"/>
      <protection locked="0"/>
    </xf>
    <xf numFmtId="165" fontId="19" fillId="0" borderId="19" xfId="0" applyNumberFormat="1" applyFont="1" applyFill="1" applyBorder="1" applyAlignment="1" applyProtection="1">
      <alignment horizontal="center" vertical="center"/>
      <protection locked="0"/>
    </xf>
    <xf numFmtId="165" fontId="19" fillId="37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20" xfId="59" applyFont="1" applyBorder="1" applyAlignment="1" applyProtection="1">
      <alignment horizontal="center" vertical="center" wrapText="1"/>
      <protection locked="0"/>
    </xf>
    <xf numFmtId="0" fontId="11" fillId="0" borderId="19" xfId="63" applyFont="1" applyBorder="1" applyAlignment="1" applyProtection="1">
      <alignment horizontal="left" vertical="center" wrapText="1"/>
      <protection locked="0"/>
    </xf>
    <xf numFmtId="49" fontId="14" fillId="0" borderId="19" xfId="63" applyNumberFormat="1" applyFont="1" applyBorder="1" applyAlignment="1" applyProtection="1">
      <alignment horizontal="center" vertical="center" wrapText="1"/>
      <protection locked="0"/>
    </xf>
    <xf numFmtId="49" fontId="14" fillId="0" borderId="19" xfId="63" applyNumberFormat="1" applyFont="1" applyBorder="1" applyAlignment="1" applyProtection="1">
      <alignment horizontal="center" vertical="center"/>
      <protection locked="0"/>
    </xf>
    <xf numFmtId="0" fontId="14" fillId="0" borderId="19" xfId="63" applyFont="1" applyBorder="1" applyAlignment="1" applyProtection="1">
      <alignment horizontal="center" vertical="center" wrapText="1"/>
      <protection locked="0"/>
    </xf>
    <xf numFmtId="0" fontId="14" fillId="0" borderId="19" xfId="59" applyFont="1" applyFill="1" applyBorder="1" applyAlignment="1" applyProtection="1">
      <alignment horizontal="center" vertical="center" wrapText="1"/>
      <protection locked="0"/>
    </xf>
    <xf numFmtId="0" fontId="17" fillId="0" borderId="19" xfId="63" applyFont="1" applyBorder="1" applyAlignment="1" applyProtection="1">
      <alignment horizontal="center" vertical="center" wrapText="1"/>
      <protection locked="0"/>
    </xf>
    <xf numFmtId="0" fontId="14" fillId="0" borderId="19" xfId="59" applyFont="1" applyBorder="1" applyAlignment="1" applyProtection="1">
      <alignment horizontal="center" vertical="center" wrapText="1"/>
      <protection locked="0"/>
    </xf>
    <xf numFmtId="0" fontId="18" fillId="0" borderId="22" xfId="61" applyFont="1" applyBorder="1" applyAlignment="1" applyProtection="1">
      <alignment horizontal="center" vertical="center"/>
      <protection locked="0"/>
    </xf>
    <xf numFmtId="0" fontId="11" fillId="38" borderId="23" xfId="63" applyFont="1" applyFill="1" applyBorder="1" applyAlignment="1" applyProtection="1">
      <alignment horizontal="left" vertical="center" wrapText="1"/>
      <protection locked="0"/>
    </xf>
    <xf numFmtId="49" fontId="14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3" xfId="59" applyFont="1" applyFill="1" applyBorder="1" applyAlignment="1" applyProtection="1">
      <alignment horizontal="center" vertical="center" wrapText="1"/>
      <protection locked="0"/>
    </xf>
    <xf numFmtId="0" fontId="11" fillId="0" borderId="19" xfId="63" applyFont="1" applyFill="1" applyBorder="1" applyAlignment="1" applyProtection="1">
      <alignment horizontal="left" vertical="center" wrapText="1"/>
      <protection locked="0"/>
    </xf>
    <xf numFmtId="49" fontId="14" fillId="0" borderId="19" xfId="63" applyNumberFormat="1" applyFont="1" applyFill="1" applyBorder="1" applyAlignment="1" applyProtection="1">
      <alignment horizontal="center" vertical="center" wrapText="1"/>
      <protection locked="0"/>
    </xf>
    <xf numFmtId="0" fontId="14" fillId="38" borderId="19" xfId="63" applyFont="1" applyFill="1" applyBorder="1" applyAlignment="1" applyProtection="1">
      <alignment horizontal="center" vertical="center"/>
      <protection locked="0"/>
    </xf>
    <xf numFmtId="0" fontId="14" fillId="0" borderId="23" xfId="63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59" applyFont="1" applyBorder="1" applyAlignment="1" applyProtection="1">
      <alignment horizontal="center" vertical="center" wrapText="1"/>
      <protection locked="0"/>
    </xf>
    <xf numFmtId="0" fontId="11" fillId="0" borderId="23" xfId="64" applyFont="1" applyBorder="1" applyAlignment="1" applyProtection="1">
      <alignment horizontal="left" vertical="center" wrapText="1"/>
      <protection locked="0"/>
    </xf>
    <xf numFmtId="49" fontId="14" fillId="0" borderId="23" xfId="64" applyNumberFormat="1" applyFont="1" applyBorder="1" applyAlignment="1" applyProtection="1">
      <alignment horizontal="center" vertical="center"/>
      <protection locked="0"/>
    </xf>
    <xf numFmtId="0" fontId="14" fillId="0" borderId="23" xfId="64" applyFont="1" applyBorder="1" applyAlignment="1" applyProtection="1">
      <alignment horizontal="center" vertical="center" wrapText="1"/>
      <protection locked="0"/>
    </xf>
    <xf numFmtId="0" fontId="14" fillId="0" borderId="23" xfId="59" applyFont="1" applyBorder="1" applyAlignment="1" applyProtection="1">
      <alignment horizontal="center" vertical="center" wrapText="1"/>
      <protection locked="0"/>
    </xf>
    <xf numFmtId="49" fontId="14" fillId="0" borderId="23" xfId="63" applyNumberFormat="1" applyFont="1" applyBorder="1" applyAlignment="1" applyProtection="1">
      <alignment horizontal="center" vertical="center" wrapText="1"/>
      <protection locked="0"/>
    </xf>
    <xf numFmtId="0" fontId="14" fillId="0" borderId="23" xfId="63" applyFont="1" applyBorder="1" applyAlignment="1" applyProtection="1">
      <alignment horizontal="center" vertical="center"/>
      <protection locked="0"/>
    </xf>
    <xf numFmtId="0" fontId="11" fillId="0" borderId="23" xfId="64" applyFont="1" applyFill="1" applyBorder="1" applyAlignment="1" applyProtection="1">
      <alignment horizontal="left" vertical="center" wrapText="1"/>
      <protection locked="0"/>
    </xf>
    <xf numFmtId="0" fontId="11" fillId="0" borderId="23" xfId="63" applyFont="1" applyFill="1" applyBorder="1" applyAlignment="1" applyProtection="1">
      <alignment horizontal="left" vertical="center" wrapText="1"/>
      <protection locked="0"/>
    </xf>
    <xf numFmtId="0" fontId="11" fillId="0" borderId="23" xfId="63" applyFont="1" applyBorder="1" applyAlignment="1" applyProtection="1">
      <alignment horizontal="left" vertical="center" wrapText="1"/>
      <protection locked="0"/>
    </xf>
    <xf numFmtId="49" fontId="14" fillId="0" borderId="23" xfId="63" applyNumberFormat="1" applyFont="1" applyBorder="1" applyAlignment="1" applyProtection="1">
      <alignment horizontal="center" vertical="center"/>
      <protection locked="0"/>
    </xf>
    <xf numFmtId="0" fontId="14" fillId="0" borderId="23" xfId="63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5" xfId="58"/>
    <cellStyle name="Обычный_Выездка технические1 2" xfId="59"/>
    <cellStyle name="Обычный_Измайлово-2003 2" xfId="60"/>
    <cellStyle name="Обычный_Лист Microsoft Excel 2" xfId="61"/>
    <cellStyle name="Обычный_ПРИМЕРЫ ТЕХ.РЕЗУЛЬТАТОВ - Выездка" xfId="62"/>
    <cellStyle name="Обычный_Россия (В) юниоры" xfId="63"/>
    <cellStyle name="Обычный_Россия (В) юниоры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zoomScale="90" zoomScaleNormal="90" zoomScaleSheetLayoutView="70" zoomScalePageLayoutView="0" workbookViewId="0" topLeftCell="D19">
      <selection activeCell="G26" sqref="G26:G27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9.2812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4" width="10.8515625" style="1" customWidth="1"/>
    <col min="15" max="17" width="9.7109375" style="1" customWidth="1"/>
    <col min="18" max="18" width="12.57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53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11" customFormat="1" ht="15.75" customHeight="1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12" customFormat="1" ht="15.75" customHeight="1">
      <c r="A5" s="55" t="s">
        <v>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13" customFormat="1" ht="15.75" customHeight="1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s="13" customFormat="1" ht="15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s="18" customFormat="1" ht="15" customHeight="1">
      <c r="A8" s="14" t="s">
        <v>10</v>
      </c>
      <c r="B8" s="15"/>
      <c r="C8" s="16"/>
      <c r="D8" s="16"/>
      <c r="E8" s="16"/>
      <c r="F8" s="16"/>
      <c r="G8" s="16"/>
      <c r="H8" s="17"/>
      <c r="I8" s="15"/>
      <c r="J8" s="15"/>
      <c r="K8" s="15"/>
      <c r="L8" s="15"/>
      <c r="M8" s="15"/>
      <c r="N8" s="15"/>
      <c r="O8" s="15"/>
      <c r="Q8" s="15"/>
      <c r="R8" s="15"/>
      <c r="S8" s="19" t="s">
        <v>11</v>
      </c>
      <c r="T8" s="15"/>
    </row>
    <row r="9" spans="1:20" s="25" customFormat="1" ht="15" customHeight="1">
      <c r="A9" s="57" t="s">
        <v>12</v>
      </c>
      <c r="B9" s="58" t="s">
        <v>13</v>
      </c>
      <c r="C9" s="59" t="s">
        <v>14</v>
      </c>
      <c r="D9" s="60" t="s">
        <v>15</v>
      </c>
      <c r="E9" s="61" t="s">
        <v>16</v>
      </c>
      <c r="F9" s="59" t="s">
        <v>17</v>
      </c>
      <c r="G9" s="60" t="s">
        <v>15</v>
      </c>
      <c r="H9" s="60" t="s">
        <v>18</v>
      </c>
      <c r="I9" s="60" t="s">
        <v>19</v>
      </c>
      <c r="J9" s="61" t="s">
        <v>20</v>
      </c>
      <c r="K9" s="20" t="s">
        <v>21</v>
      </c>
      <c r="L9" s="21">
        <v>20</v>
      </c>
      <c r="M9" s="22" t="s">
        <v>22</v>
      </c>
      <c r="N9" s="62" t="s">
        <v>23</v>
      </c>
      <c r="O9" s="62"/>
      <c r="P9" s="22">
        <v>1</v>
      </c>
      <c r="Q9" s="23" t="s">
        <v>24</v>
      </c>
      <c r="R9" s="24">
        <v>0.020833333333333332</v>
      </c>
      <c r="S9" s="63" t="s">
        <v>25</v>
      </c>
      <c r="T9" s="64" t="s">
        <v>26</v>
      </c>
    </row>
    <row r="10" spans="1:20" s="25" customFormat="1" ht="15" customHeight="1">
      <c r="A10" s="57"/>
      <c r="B10" s="58"/>
      <c r="C10" s="59"/>
      <c r="D10" s="60"/>
      <c r="E10" s="61"/>
      <c r="F10" s="59"/>
      <c r="G10" s="60"/>
      <c r="H10" s="60"/>
      <c r="I10" s="60"/>
      <c r="J10" s="61"/>
      <c r="K10" s="26" t="s">
        <v>27</v>
      </c>
      <c r="L10" s="27">
        <v>20</v>
      </c>
      <c r="M10" s="28" t="s">
        <v>22</v>
      </c>
      <c r="N10" s="29"/>
      <c r="O10" s="29"/>
      <c r="P10" s="28"/>
      <c r="Q10" s="30"/>
      <c r="R10" s="31"/>
      <c r="S10" s="63"/>
      <c r="T10" s="64"/>
    </row>
    <row r="11" spans="1:20" s="25" customFormat="1" ht="39.75" customHeight="1">
      <c r="A11" s="57"/>
      <c r="B11" s="58"/>
      <c r="C11" s="59"/>
      <c r="D11" s="60"/>
      <c r="E11" s="61"/>
      <c r="F11" s="59"/>
      <c r="G11" s="60"/>
      <c r="H11" s="60"/>
      <c r="I11" s="60"/>
      <c r="J11" s="61"/>
      <c r="K11" s="32" t="s">
        <v>28</v>
      </c>
      <c r="L11" s="33" t="s">
        <v>29</v>
      </c>
      <c r="M11" s="34" t="s">
        <v>30</v>
      </c>
      <c r="N11" s="34" t="s">
        <v>31</v>
      </c>
      <c r="O11" s="34" t="s">
        <v>32</v>
      </c>
      <c r="P11" s="35" t="s">
        <v>33</v>
      </c>
      <c r="Q11" s="35" t="s">
        <v>34</v>
      </c>
      <c r="R11" s="36" t="s">
        <v>35</v>
      </c>
      <c r="S11" s="63"/>
      <c r="T11" s="64"/>
    </row>
    <row r="12" spans="1:20" s="13" customFormat="1" ht="15.75" customHeight="1">
      <c r="A12" s="65" t="s">
        <v>36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s="44" customFormat="1" ht="18.75" customHeight="1">
      <c r="A13" s="66">
        <v>1</v>
      </c>
      <c r="B13" s="67">
        <v>78</v>
      </c>
      <c r="C13" s="68" t="s">
        <v>37</v>
      </c>
      <c r="D13" s="69" t="s">
        <v>38</v>
      </c>
      <c r="E13" s="70"/>
      <c r="F13" s="71" t="s">
        <v>39</v>
      </c>
      <c r="G13" s="72" t="s">
        <v>40</v>
      </c>
      <c r="H13" s="73" t="s">
        <v>41</v>
      </c>
      <c r="I13" s="74" t="s">
        <v>42</v>
      </c>
      <c r="J13" s="37">
        <v>1</v>
      </c>
      <c r="K13" s="38">
        <v>0.46527777777777773</v>
      </c>
      <c r="L13" s="39">
        <v>0.5313541666666667</v>
      </c>
      <c r="M13" s="40">
        <v>0.5348379629629629</v>
      </c>
      <c r="N13" s="41">
        <f aca="true" t="shared" si="0" ref="N13:N18">M13-L13</f>
        <v>0.0034837962962962488</v>
      </c>
      <c r="O13" s="42">
        <f aca="true" t="shared" si="1" ref="O13:O18">L13-K13</f>
        <v>0.06607638888888895</v>
      </c>
      <c r="P13" s="43">
        <f>$L$9/O13/24</f>
        <v>12.611665790856533</v>
      </c>
      <c r="Q13" s="75">
        <f>SUM($L$9:$L$10)/R13/24</f>
        <v>13.420316868592723</v>
      </c>
      <c r="R13" s="76">
        <f>SUM(O13:O14)</f>
        <v>0.12418981481481489</v>
      </c>
      <c r="S13" s="77">
        <f>SUM(N13:N14)+R13</f>
        <v>0.12913194444444448</v>
      </c>
      <c r="T13" s="78"/>
    </row>
    <row r="14" spans="1:20" s="44" customFormat="1" ht="18.75" customHeight="1">
      <c r="A14" s="66"/>
      <c r="B14" s="67"/>
      <c r="C14" s="68"/>
      <c r="D14" s="69"/>
      <c r="E14" s="70"/>
      <c r="F14" s="71"/>
      <c r="G14" s="72"/>
      <c r="H14" s="73"/>
      <c r="I14" s="74"/>
      <c r="J14" s="45">
        <v>2</v>
      </c>
      <c r="K14" s="46">
        <f>M13+$R$9</f>
        <v>0.5556712962962963</v>
      </c>
      <c r="L14" s="47">
        <v>0.6137847222222222</v>
      </c>
      <c r="M14" s="48">
        <v>0.6152430555555556</v>
      </c>
      <c r="N14" s="46">
        <f t="shared" si="0"/>
        <v>0.0014583333333333393</v>
      </c>
      <c r="O14" s="49">
        <f t="shared" si="1"/>
        <v>0.05811342592592594</v>
      </c>
      <c r="P14" s="50">
        <f>$L$10/O14/24</f>
        <v>14.339772953594897</v>
      </c>
      <c r="Q14" s="75"/>
      <c r="R14" s="76"/>
      <c r="S14" s="77"/>
      <c r="T14" s="78"/>
    </row>
    <row r="15" spans="1:20" s="44" customFormat="1" ht="18.75" customHeight="1">
      <c r="A15" s="66">
        <v>2</v>
      </c>
      <c r="B15" s="67">
        <v>783</v>
      </c>
      <c r="C15" s="79" t="s">
        <v>43</v>
      </c>
      <c r="D15" s="80" t="s">
        <v>44</v>
      </c>
      <c r="E15" s="70"/>
      <c r="F15" s="79" t="s">
        <v>45</v>
      </c>
      <c r="G15" s="81" t="s">
        <v>46</v>
      </c>
      <c r="H15" s="82" t="s">
        <v>47</v>
      </c>
      <c r="I15" s="83" t="s">
        <v>48</v>
      </c>
      <c r="J15" s="37">
        <v>1</v>
      </c>
      <c r="K15" s="38">
        <v>0.5652777777777778</v>
      </c>
      <c r="L15" s="39">
        <v>0.6199074074074075</v>
      </c>
      <c r="M15" s="40">
        <v>0.632025462962963</v>
      </c>
      <c r="N15" s="41">
        <f t="shared" si="0"/>
        <v>0.012118055555555562</v>
      </c>
      <c r="O15" s="42">
        <f t="shared" si="1"/>
        <v>0.054629629629629695</v>
      </c>
      <c r="P15" s="43">
        <f>$L$9/O15/24</f>
        <v>15.254237288135576</v>
      </c>
      <c r="Q15" s="75">
        <f>SUM($L$9:$L$10)/R15/24</f>
        <v>15.061186068402904</v>
      </c>
      <c r="R15" s="76">
        <f>SUM(O15:O16)</f>
        <v>0.11065972222222209</v>
      </c>
      <c r="S15" s="77">
        <f>SUM(N15:N16)+R15</f>
        <v>0.13437500000000002</v>
      </c>
      <c r="T15" s="78">
        <v>3</v>
      </c>
    </row>
    <row r="16" spans="1:20" s="44" customFormat="1" ht="18.75" customHeight="1">
      <c r="A16" s="66"/>
      <c r="B16" s="67"/>
      <c r="C16" s="79"/>
      <c r="D16" s="80"/>
      <c r="E16" s="70"/>
      <c r="F16" s="79"/>
      <c r="G16" s="81"/>
      <c r="H16" s="82"/>
      <c r="I16" s="83"/>
      <c r="J16" s="45">
        <v>2</v>
      </c>
      <c r="K16" s="46">
        <f>M15+$R$9</f>
        <v>0.6528587962962964</v>
      </c>
      <c r="L16" s="47">
        <v>0.7088888888888888</v>
      </c>
      <c r="M16" s="48">
        <v>0.7204861111111112</v>
      </c>
      <c r="N16" s="46">
        <f t="shared" si="0"/>
        <v>0.01159722222222237</v>
      </c>
      <c r="O16" s="49">
        <f t="shared" si="1"/>
        <v>0.056030092592592395</v>
      </c>
      <c r="P16" s="50">
        <f>$L$10/O16/24</f>
        <v>14.872960132204142</v>
      </c>
      <c r="Q16" s="75"/>
      <c r="R16" s="76"/>
      <c r="S16" s="77"/>
      <c r="T16" s="78"/>
    </row>
    <row r="17" spans="1:20" s="44" customFormat="1" ht="18.75" customHeight="1">
      <c r="A17" s="66">
        <v>3</v>
      </c>
      <c r="B17" s="67">
        <v>771</v>
      </c>
      <c r="C17" s="79" t="s">
        <v>49</v>
      </c>
      <c r="D17" s="80" t="s">
        <v>50</v>
      </c>
      <c r="E17" s="70"/>
      <c r="F17" s="79" t="s">
        <v>51</v>
      </c>
      <c r="G17" s="81" t="s">
        <v>52</v>
      </c>
      <c r="H17" s="84" t="s">
        <v>53</v>
      </c>
      <c r="I17" s="85" t="s">
        <v>48</v>
      </c>
      <c r="J17" s="37">
        <v>1</v>
      </c>
      <c r="K17" s="38">
        <v>0.5652777777777778</v>
      </c>
      <c r="L17" s="39">
        <v>0.6199537037037037</v>
      </c>
      <c r="M17" s="40">
        <v>0.6322916666666667</v>
      </c>
      <c r="N17" s="41">
        <f t="shared" si="0"/>
        <v>0.012337962962962967</v>
      </c>
      <c r="O17" s="42">
        <f t="shared" si="1"/>
        <v>0.05467592592592596</v>
      </c>
      <c r="P17" s="43">
        <f>$L$9/O17/24</f>
        <v>15.241320914479246</v>
      </c>
      <c r="Q17" s="75">
        <f>SUM($L$9:$L$10)/R17/24</f>
        <v>15.095922004402981</v>
      </c>
      <c r="R17" s="76">
        <f>SUM(O17:O18)</f>
        <v>0.11040509259259257</v>
      </c>
      <c r="S17" s="77">
        <f>SUM(N17:N18)+R17</f>
        <v>0.13451388888888893</v>
      </c>
      <c r="T17" s="78">
        <v>3</v>
      </c>
    </row>
    <row r="18" spans="1:20" s="44" customFormat="1" ht="18.75" customHeight="1">
      <c r="A18" s="66"/>
      <c r="B18" s="67"/>
      <c r="C18" s="79"/>
      <c r="D18" s="80"/>
      <c r="E18" s="70"/>
      <c r="F18" s="79"/>
      <c r="G18" s="81"/>
      <c r="H18" s="84"/>
      <c r="I18" s="85"/>
      <c r="J18" s="45">
        <v>2</v>
      </c>
      <c r="K18" s="46">
        <f>M17+$R$9</f>
        <v>0.6531250000000001</v>
      </c>
      <c r="L18" s="47">
        <v>0.7088541666666667</v>
      </c>
      <c r="M18" s="48">
        <v>0.7206250000000001</v>
      </c>
      <c r="N18" s="46">
        <f t="shared" si="0"/>
        <v>0.011770833333333397</v>
      </c>
      <c r="O18" s="49">
        <f t="shared" si="1"/>
        <v>0.05572916666666661</v>
      </c>
      <c r="P18" s="50">
        <f>$L$10/O18/24</f>
        <v>14.953271028037399</v>
      </c>
      <c r="Q18" s="75"/>
      <c r="R18" s="76"/>
      <c r="S18" s="77"/>
      <c r="T18" s="78"/>
    </row>
    <row r="19" spans="1:20" ht="15">
      <c r="A19" s="86" t="s">
        <v>54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44" customFormat="1" ht="18.75" customHeight="1">
      <c r="A20" s="66">
        <v>1</v>
      </c>
      <c r="B20" s="67">
        <v>70</v>
      </c>
      <c r="C20" s="79" t="s">
        <v>55</v>
      </c>
      <c r="D20" s="80" t="s">
        <v>56</v>
      </c>
      <c r="E20" s="70"/>
      <c r="F20" s="87" t="s">
        <v>57</v>
      </c>
      <c r="G20" s="88" t="s">
        <v>58</v>
      </c>
      <c r="H20" s="89" t="s">
        <v>59</v>
      </c>
      <c r="I20" s="90" t="s">
        <v>60</v>
      </c>
      <c r="J20" s="37">
        <v>1</v>
      </c>
      <c r="K20" s="38">
        <v>0.5812499999999999</v>
      </c>
      <c r="L20" s="39">
        <v>0.6498842592592592</v>
      </c>
      <c r="M20" s="40">
        <v>0.6522453703703703</v>
      </c>
      <c r="N20" s="41">
        <f aca="true" t="shared" si="2" ref="N20:N27">M20-L20</f>
        <v>0.002361111111111147</v>
      </c>
      <c r="O20" s="42">
        <f aca="true" t="shared" si="3" ref="O20:O27">L20-K20</f>
        <v>0.06863425925925926</v>
      </c>
      <c r="P20" s="43">
        <f>$L$9/O20/24</f>
        <v>12.141652613827993</v>
      </c>
      <c r="Q20" s="75">
        <f>SUM($L$9:$L$10)/R20/24</f>
        <v>13.541470754184695</v>
      </c>
      <c r="R20" s="76">
        <f>SUM(O20:O21)</f>
        <v>0.12307870370370366</v>
      </c>
      <c r="S20" s="77">
        <f>SUM(N20:N21)+R20</f>
        <v>0.13651620370370365</v>
      </c>
      <c r="T20" s="78" t="s">
        <v>61</v>
      </c>
    </row>
    <row r="21" spans="1:20" s="44" customFormat="1" ht="18.75" customHeight="1">
      <c r="A21" s="66"/>
      <c r="B21" s="67"/>
      <c r="C21" s="79"/>
      <c r="D21" s="80"/>
      <c r="E21" s="70"/>
      <c r="F21" s="87"/>
      <c r="G21" s="88"/>
      <c r="H21" s="89"/>
      <c r="I21" s="90"/>
      <c r="J21" s="45">
        <v>2</v>
      </c>
      <c r="K21" s="46">
        <f>M20+$R$9</f>
        <v>0.6730787037037037</v>
      </c>
      <c r="L21" s="47">
        <v>0.7275231481481481</v>
      </c>
      <c r="M21" s="48">
        <v>0.738599537037037</v>
      </c>
      <c r="N21" s="46">
        <f t="shared" si="2"/>
        <v>0.011076388888888844</v>
      </c>
      <c r="O21" s="49">
        <f t="shared" si="3"/>
        <v>0.054444444444444406</v>
      </c>
      <c r="P21" s="50">
        <f>$L$10/O21/24</f>
        <v>15.306122448979602</v>
      </c>
      <c r="Q21" s="75"/>
      <c r="R21" s="76"/>
      <c r="S21" s="77"/>
      <c r="T21" s="78"/>
    </row>
    <row r="22" spans="1:20" s="44" customFormat="1" ht="18.75" customHeight="1">
      <c r="A22" s="66">
        <v>2</v>
      </c>
      <c r="B22" s="67">
        <v>69</v>
      </c>
      <c r="C22" s="91" t="s">
        <v>62</v>
      </c>
      <c r="D22" s="92" t="s">
        <v>63</v>
      </c>
      <c r="E22" s="93"/>
      <c r="F22" s="87" t="s">
        <v>64</v>
      </c>
      <c r="G22" s="88" t="s">
        <v>56</v>
      </c>
      <c r="H22" s="94" t="s">
        <v>65</v>
      </c>
      <c r="I22" s="90" t="s">
        <v>60</v>
      </c>
      <c r="J22" s="37">
        <v>1</v>
      </c>
      <c r="K22" s="38">
        <v>0.5555555555555556</v>
      </c>
      <c r="L22" s="39">
        <v>0.6178935185185185</v>
      </c>
      <c r="M22" s="40">
        <v>0.6220717592592593</v>
      </c>
      <c r="N22" s="41">
        <f t="shared" si="2"/>
        <v>0.004178240740740802</v>
      </c>
      <c r="O22" s="42">
        <f t="shared" si="3"/>
        <v>0.0623379629629629</v>
      </c>
      <c r="P22" s="43">
        <f>$L$9/O22/24</f>
        <v>13.367991088005956</v>
      </c>
      <c r="Q22" s="75">
        <f>SUM($L$9:$L$10)/R22/24</f>
        <v>12.234494477485148</v>
      </c>
      <c r="R22" s="76">
        <f>SUM(O22:O23)</f>
        <v>0.13622685185185168</v>
      </c>
      <c r="S22" s="77">
        <f>SUM(N22:N23)+R22</f>
        <v>0.14758101851851846</v>
      </c>
      <c r="T22" s="78"/>
    </row>
    <row r="23" spans="1:20" s="44" customFormat="1" ht="18.75" customHeight="1">
      <c r="A23" s="66"/>
      <c r="B23" s="67"/>
      <c r="C23" s="91"/>
      <c r="D23" s="92"/>
      <c r="E23" s="93"/>
      <c r="F23" s="87"/>
      <c r="G23" s="88"/>
      <c r="H23" s="94"/>
      <c r="I23" s="90"/>
      <c r="J23" s="45">
        <v>2</v>
      </c>
      <c r="K23" s="46">
        <f>M22+$R$9</f>
        <v>0.6429050925925927</v>
      </c>
      <c r="L23" s="47">
        <v>0.7167939814814814</v>
      </c>
      <c r="M23" s="48">
        <v>0.7239699074074074</v>
      </c>
      <c r="N23" s="46">
        <f t="shared" si="2"/>
        <v>0.0071759259259259744</v>
      </c>
      <c r="O23" s="49">
        <f t="shared" si="3"/>
        <v>0.07388888888888878</v>
      </c>
      <c r="P23" s="50">
        <f>$L$10/O23/24</f>
        <v>11.27819548872182</v>
      </c>
      <c r="Q23" s="75"/>
      <c r="R23" s="76"/>
      <c r="S23" s="77"/>
      <c r="T23" s="78"/>
    </row>
    <row r="24" spans="1:20" s="44" customFormat="1" ht="18.75" customHeight="1">
      <c r="A24" s="66">
        <v>3</v>
      </c>
      <c r="B24" s="67">
        <v>72</v>
      </c>
      <c r="C24" s="79" t="s">
        <v>66</v>
      </c>
      <c r="D24" s="80" t="s">
        <v>56</v>
      </c>
      <c r="E24" s="70"/>
      <c r="F24" s="95" t="s">
        <v>67</v>
      </c>
      <c r="G24" s="96" t="s">
        <v>68</v>
      </c>
      <c r="H24" s="89" t="s">
        <v>59</v>
      </c>
      <c r="I24" s="97" t="s">
        <v>60</v>
      </c>
      <c r="J24" s="37">
        <v>1</v>
      </c>
      <c r="K24" s="38">
        <v>0.5555555555555556</v>
      </c>
      <c r="L24" s="39">
        <v>0.617974537037037</v>
      </c>
      <c r="M24" s="40">
        <v>0.6229745370370371</v>
      </c>
      <c r="N24" s="41">
        <f t="shared" si="2"/>
        <v>0.0050000000000001155</v>
      </c>
      <c r="O24" s="42">
        <f t="shared" si="3"/>
        <v>0.062418981481481395</v>
      </c>
      <c r="P24" s="43">
        <f>$L$9/O24/24</f>
        <v>13.35063971815318</v>
      </c>
      <c r="Q24" s="75">
        <f>SUM($L$9:$L$10)/R24/24</f>
        <v>12.297181895815568</v>
      </c>
      <c r="R24" s="76">
        <f>SUM(O24:O25)</f>
        <v>0.13553240740740713</v>
      </c>
      <c r="S24" s="77">
        <f>SUM(N24:N25)+R24</f>
        <v>0.14763888888888876</v>
      </c>
      <c r="T24" s="78"/>
    </row>
    <row r="25" spans="1:20" s="44" customFormat="1" ht="18.75" customHeight="1">
      <c r="A25" s="66"/>
      <c r="B25" s="67"/>
      <c r="C25" s="79"/>
      <c r="D25" s="80"/>
      <c r="E25" s="70"/>
      <c r="F25" s="95"/>
      <c r="G25" s="96"/>
      <c r="H25" s="89"/>
      <c r="I25" s="97"/>
      <c r="J25" s="45">
        <v>2</v>
      </c>
      <c r="K25" s="46">
        <f>M24+$R$9</f>
        <v>0.6438078703703705</v>
      </c>
      <c r="L25" s="47">
        <v>0.7169212962962962</v>
      </c>
      <c r="M25" s="48">
        <v>0.7240277777777777</v>
      </c>
      <c r="N25" s="46">
        <f t="shared" si="2"/>
        <v>0.007106481481481519</v>
      </c>
      <c r="O25" s="49">
        <f t="shared" si="3"/>
        <v>0.07311342592592573</v>
      </c>
      <c r="P25" s="50">
        <f>$L$10/O25/24</f>
        <v>11.397815418711444</v>
      </c>
      <c r="Q25" s="75"/>
      <c r="R25" s="76"/>
      <c r="S25" s="77"/>
      <c r="T25" s="78"/>
    </row>
    <row r="26" spans="1:20" s="44" customFormat="1" ht="18.75" customHeight="1">
      <c r="A26" s="66">
        <v>4</v>
      </c>
      <c r="B26" s="67">
        <v>71</v>
      </c>
      <c r="C26" s="79" t="s">
        <v>69</v>
      </c>
      <c r="D26" s="80" t="s">
        <v>56</v>
      </c>
      <c r="E26" s="70"/>
      <c r="F26" s="79" t="s">
        <v>70</v>
      </c>
      <c r="G26" s="81" t="s">
        <v>71</v>
      </c>
      <c r="H26" s="82" t="s">
        <v>59</v>
      </c>
      <c r="I26" s="85" t="s">
        <v>60</v>
      </c>
      <c r="J26" s="37">
        <v>1</v>
      </c>
      <c r="K26" s="38">
        <v>0.5555555555555556</v>
      </c>
      <c r="L26" s="39">
        <v>0.6179398148148149</v>
      </c>
      <c r="M26" s="40">
        <v>0.6265393518518518</v>
      </c>
      <c r="N26" s="41">
        <f t="shared" si="2"/>
        <v>0.008599537037036975</v>
      </c>
      <c r="O26" s="42">
        <f t="shared" si="3"/>
        <v>0.06238425925925928</v>
      </c>
      <c r="P26" s="43">
        <f>$L$9/O26/24</f>
        <v>13.358070500927639</v>
      </c>
      <c r="Q26" s="75">
        <f>SUM($L$9:$L$10)/R26/24</f>
        <v>12.637121544537086</v>
      </c>
      <c r="R26" s="76">
        <f>SUM(O26:O27)</f>
        <v>0.131886574074074</v>
      </c>
      <c r="S26" s="77">
        <f>SUM(N26:N27)+R26</f>
        <v>0.14832175925925917</v>
      </c>
      <c r="T26" s="78"/>
    </row>
    <row r="27" spans="1:20" s="44" customFormat="1" ht="19.5" customHeight="1">
      <c r="A27" s="66"/>
      <c r="B27" s="67"/>
      <c r="C27" s="79"/>
      <c r="D27" s="80"/>
      <c r="E27" s="70"/>
      <c r="F27" s="79"/>
      <c r="G27" s="81"/>
      <c r="H27" s="82"/>
      <c r="I27" s="85"/>
      <c r="J27" s="45">
        <v>2</v>
      </c>
      <c r="K27" s="46">
        <f>M26+$R$9</f>
        <v>0.6473726851851852</v>
      </c>
      <c r="L27" s="47">
        <v>0.7168749999999999</v>
      </c>
      <c r="M27" s="48">
        <v>0.7247106481481481</v>
      </c>
      <c r="N27" s="46">
        <f t="shared" si="2"/>
        <v>0.007835648148148189</v>
      </c>
      <c r="O27" s="49">
        <f t="shared" si="3"/>
        <v>0.06950231481481473</v>
      </c>
      <c r="P27" s="50">
        <f>$L$10/O27/24</f>
        <v>11.990008326394687</v>
      </c>
      <c r="Q27" s="75"/>
      <c r="R27" s="76"/>
      <c r="S27" s="77"/>
      <c r="T27" s="78"/>
    </row>
    <row r="28" spans="1:20" ht="15">
      <c r="A28" s="86" t="s">
        <v>72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s="44" customFormat="1" ht="18.75" customHeight="1">
      <c r="A29" s="66">
        <v>1</v>
      </c>
      <c r="B29" s="67">
        <v>53</v>
      </c>
      <c r="C29" s="79" t="s">
        <v>73</v>
      </c>
      <c r="D29" s="80" t="s">
        <v>74</v>
      </c>
      <c r="E29" s="70"/>
      <c r="F29" s="79" t="s">
        <v>75</v>
      </c>
      <c r="G29" s="81" t="s">
        <v>76</v>
      </c>
      <c r="H29" s="82" t="s">
        <v>77</v>
      </c>
      <c r="I29" s="85" t="s">
        <v>48</v>
      </c>
      <c r="J29" s="37">
        <v>1</v>
      </c>
      <c r="K29" s="38">
        <v>0.5652777777777778</v>
      </c>
      <c r="L29" s="39">
        <v>0.6199305555555555</v>
      </c>
      <c r="M29" s="40">
        <v>0.6215277777777778</v>
      </c>
      <c r="N29" s="41">
        <f aca="true" t="shared" si="4" ref="N29:N50">M29-L29</f>
        <v>0.0015972222222222499</v>
      </c>
      <c r="O29" s="42">
        <f aca="true" t="shared" si="5" ref="O29:O50">L29-K29</f>
        <v>0.05465277777777777</v>
      </c>
      <c r="P29" s="43">
        <f>$L$9/O29/24</f>
        <v>15.247776365946635</v>
      </c>
      <c r="Q29" s="75">
        <f>SUM($L$9:$L$10)/R29/24</f>
        <v>15.497201894102467</v>
      </c>
      <c r="R29" s="76">
        <f>SUM(O29:O30)</f>
        <v>0.1075462962962962</v>
      </c>
      <c r="S29" s="77">
        <f>SUM(N29:N30)+R29</f>
        <v>0.11260416666666662</v>
      </c>
      <c r="T29" s="78">
        <v>3</v>
      </c>
    </row>
    <row r="30" spans="1:20" s="44" customFormat="1" ht="18.75" customHeight="1">
      <c r="A30" s="66"/>
      <c r="B30" s="67"/>
      <c r="C30" s="79"/>
      <c r="D30" s="80"/>
      <c r="E30" s="70"/>
      <c r="F30" s="79"/>
      <c r="G30" s="81"/>
      <c r="H30" s="82"/>
      <c r="I30" s="85"/>
      <c r="J30" s="45">
        <v>2</v>
      </c>
      <c r="K30" s="46">
        <f>M29+$R$9</f>
        <v>0.6423611111111112</v>
      </c>
      <c r="L30" s="47">
        <v>0.6952546296296296</v>
      </c>
      <c r="M30" s="48">
        <v>0.6987152777777778</v>
      </c>
      <c r="N30" s="46">
        <f t="shared" si="4"/>
        <v>0.003460648148148171</v>
      </c>
      <c r="O30" s="49">
        <f t="shared" si="5"/>
        <v>0.05289351851851842</v>
      </c>
      <c r="P30" s="50">
        <f>$L$10/O30/24</f>
        <v>15.754923413566766</v>
      </c>
      <c r="Q30" s="75"/>
      <c r="R30" s="76"/>
      <c r="S30" s="77"/>
      <c r="T30" s="78"/>
    </row>
    <row r="31" spans="1:20" s="44" customFormat="1" ht="18.75" customHeight="1">
      <c r="A31" s="66">
        <v>2</v>
      </c>
      <c r="B31" s="67">
        <v>74</v>
      </c>
      <c r="C31" s="79" t="s">
        <v>78</v>
      </c>
      <c r="D31" s="80" t="s">
        <v>79</v>
      </c>
      <c r="E31" s="70"/>
      <c r="F31" s="79" t="s">
        <v>80</v>
      </c>
      <c r="G31" s="81" t="s">
        <v>81</v>
      </c>
      <c r="H31" s="82" t="s">
        <v>53</v>
      </c>
      <c r="I31" s="85" t="s">
        <v>48</v>
      </c>
      <c r="J31" s="37">
        <v>1</v>
      </c>
      <c r="K31" s="38">
        <v>0.5652777777777778</v>
      </c>
      <c r="L31" s="39">
        <v>0.6199768518518519</v>
      </c>
      <c r="M31" s="40">
        <v>0.6250925925925926</v>
      </c>
      <c r="N31" s="41">
        <f t="shared" si="4"/>
        <v>0.005115740740740726</v>
      </c>
      <c r="O31" s="42">
        <f t="shared" si="5"/>
        <v>0.05469907407407415</v>
      </c>
      <c r="P31" s="43">
        <f>$L$9/O31/24</f>
        <v>15.234870926787961</v>
      </c>
      <c r="Q31" s="75">
        <f>SUM($L$9:$L$10)/R31/24</f>
        <v>15.478877781360842</v>
      </c>
      <c r="R31" s="76">
        <f>SUM(O31:O32)</f>
        <v>0.10767361111111118</v>
      </c>
      <c r="S31" s="77">
        <f>SUM(N31:N32)+R31</f>
        <v>0.11402777777777784</v>
      </c>
      <c r="T31" s="78">
        <v>3</v>
      </c>
    </row>
    <row r="32" spans="1:20" s="44" customFormat="1" ht="19.5" customHeight="1">
      <c r="A32" s="66"/>
      <c r="B32" s="67"/>
      <c r="C32" s="79"/>
      <c r="D32" s="80"/>
      <c r="E32" s="70"/>
      <c r="F32" s="79"/>
      <c r="G32" s="81"/>
      <c r="H32" s="82"/>
      <c r="I32" s="85"/>
      <c r="J32" s="45">
        <v>2</v>
      </c>
      <c r="K32" s="46">
        <f>M31+$R$9</f>
        <v>0.645925925925926</v>
      </c>
      <c r="L32" s="47">
        <v>0.698900462962963</v>
      </c>
      <c r="M32" s="48">
        <v>0.700138888888889</v>
      </c>
      <c r="N32" s="46">
        <f t="shared" si="4"/>
        <v>0.0012384259259259345</v>
      </c>
      <c r="O32" s="49">
        <f t="shared" si="5"/>
        <v>0.05297453703703703</v>
      </c>
      <c r="P32" s="50">
        <f>$L$10/O32/24</f>
        <v>15.730828053310033</v>
      </c>
      <c r="Q32" s="75"/>
      <c r="R32" s="76"/>
      <c r="S32" s="77"/>
      <c r="T32" s="78"/>
    </row>
    <row r="33" spans="1:20" s="44" customFormat="1" ht="18.75" customHeight="1">
      <c r="A33" s="66">
        <v>3</v>
      </c>
      <c r="B33" s="67">
        <v>64</v>
      </c>
      <c r="C33" s="79" t="s">
        <v>82</v>
      </c>
      <c r="D33" s="69" t="s">
        <v>83</v>
      </c>
      <c r="E33" s="70"/>
      <c r="F33" s="71" t="s">
        <v>84</v>
      </c>
      <c r="G33" s="72" t="s">
        <v>85</v>
      </c>
      <c r="H33" s="73" t="s">
        <v>86</v>
      </c>
      <c r="I33" s="98" t="s">
        <v>87</v>
      </c>
      <c r="J33" s="37">
        <v>1</v>
      </c>
      <c r="K33" s="38">
        <v>0.46527777777777773</v>
      </c>
      <c r="L33" s="39">
        <v>0.5316435185185185</v>
      </c>
      <c r="M33" s="40">
        <v>0.533912037037037</v>
      </c>
      <c r="N33" s="41">
        <f t="shared" si="4"/>
        <v>0.002268518518518503</v>
      </c>
      <c r="O33" s="42">
        <f t="shared" si="5"/>
        <v>0.06636574074074081</v>
      </c>
      <c r="P33" s="43">
        <f>$L$9/O33/24</f>
        <v>12.55667945587721</v>
      </c>
      <c r="Q33" s="75">
        <f>SUM($L$9:$L$10)/R33/24</f>
        <v>13.318534961154278</v>
      </c>
      <c r="R33" s="76">
        <f>SUM(O33:O34)</f>
        <v>0.12513888888888886</v>
      </c>
      <c r="S33" s="77">
        <f>SUM(N33:N34)+R33</f>
        <v>0.12881944444444443</v>
      </c>
      <c r="T33" s="78"/>
    </row>
    <row r="34" spans="1:20" s="44" customFormat="1" ht="18.75" customHeight="1">
      <c r="A34" s="66"/>
      <c r="B34" s="67"/>
      <c r="C34" s="79"/>
      <c r="D34" s="69"/>
      <c r="E34" s="70"/>
      <c r="F34" s="71"/>
      <c r="G34" s="72"/>
      <c r="H34" s="73"/>
      <c r="I34" s="98"/>
      <c r="J34" s="45">
        <v>2</v>
      </c>
      <c r="K34" s="46">
        <f>M33+$R$9</f>
        <v>0.5547453703703704</v>
      </c>
      <c r="L34" s="47">
        <v>0.6135185185185185</v>
      </c>
      <c r="M34" s="48">
        <v>0.6149305555555555</v>
      </c>
      <c r="N34" s="46">
        <f t="shared" si="4"/>
        <v>0.0014120370370370727</v>
      </c>
      <c r="O34" s="49">
        <f t="shared" si="5"/>
        <v>0.05877314814814805</v>
      </c>
      <c r="P34" s="50">
        <f>$L$10/O34/24</f>
        <v>14.178810555336772</v>
      </c>
      <c r="Q34" s="75"/>
      <c r="R34" s="76"/>
      <c r="S34" s="77"/>
      <c r="T34" s="78"/>
    </row>
    <row r="35" spans="1:20" s="44" customFormat="1" ht="18.75" customHeight="1">
      <c r="A35" s="66">
        <v>4</v>
      </c>
      <c r="B35" s="67">
        <v>65</v>
      </c>
      <c r="C35" s="79" t="s">
        <v>88</v>
      </c>
      <c r="D35" s="80" t="s">
        <v>56</v>
      </c>
      <c r="E35" s="70"/>
      <c r="F35" s="71" t="s">
        <v>89</v>
      </c>
      <c r="G35" s="72" t="s">
        <v>90</v>
      </c>
      <c r="H35" s="73" t="s">
        <v>91</v>
      </c>
      <c r="I35" s="74" t="s">
        <v>42</v>
      </c>
      <c r="J35" s="37">
        <v>1</v>
      </c>
      <c r="K35" s="38">
        <v>0.46527777777777773</v>
      </c>
      <c r="L35" s="39">
        <v>0.5318981481481482</v>
      </c>
      <c r="M35" s="40">
        <v>0.5338310185185186</v>
      </c>
      <c r="N35" s="41">
        <f t="shared" si="4"/>
        <v>0.0019328703703703765</v>
      </c>
      <c r="O35" s="42">
        <f t="shared" si="5"/>
        <v>0.06662037037037044</v>
      </c>
      <c r="P35" s="43">
        <f>$L$9/O35/24</f>
        <v>12.508686587908256</v>
      </c>
      <c r="Q35" s="75">
        <f>SUM($L$9:$L$10)/R35/24</f>
        <v>13.260889584676308</v>
      </c>
      <c r="R35" s="76">
        <f>SUM(O35:O36)</f>
        <v>0.12568287037037035</v>
      </c>
      <c r="S35" s="77">
        <f>SUM(N35:N36)+R35</f>
        <v>0.1290856481481481</v>
      </c>
      <c r="T35" s="78"/>
    </row>
    <row r="36" spans="1:20" s="44" customFormat="1" ht="18.75" customHeight="1">
      <c r="A36" s="66"/>
      <c r="B36" s="67"/>
      <c r="C36" s="79"/>
      <c r="D36" s="80"/>
      <c r="E36" s="70"/>
      <c r="F36" s="71"/>
      <c r="G36" s="72"/>
      <c r="H36" s="73"/>
      <c r="I36" s="74"/>
      <c r="J36" s="45">
        <v>2</v>
      </c>
      <c r="K36" s="46">
        <f>M35+$R$9</f>
        <v>0.5546643518518519</v>
      </c>
      <c r="L36" s="47">
        <v>0.6137268518518518</v>
      </c>
      <c r="M36" s="48">
        <v>0.6151967592592592</v>
      </c>
      <c r="N36" s="46">
        <f t="shared" si="4"/>
        <v>0.0014699074074073781</v>
      </c>
      <c r="O36" s="49">
        <f t="shared" si="5"/>
        <v>0.05906249999999991</v>
      </c>
      <c r="P36" s="50">
        <f>$L$10/O36/24</f>
        <v>14.109347442680798</v>
      </c>
      <c r="Q36" s="75"/>
      <c r="R36" s="76"/>
      <c r="S36" s="77"/>
      <c r="T36" s="78"/>
    </row>
    <row r="37" spans="1:20" s="44" customFormat="1" ht="18.75" customHeight="1">
      <c r="A37" s="66">
        <v>5</v>
      </c>
      <c r="B37" s="67">
        <v>63</v>
      </c>
      <c r="C37" s="79" t="s">
        <v>92</v>
      </c>
      <c r="D37" s="69" t="s">
        <v>56</v>
      </c>
      <c r="E37" s="70"/>
      <c r="F37" s="99" t="s">
        <v>93</v>
      </c>
      <c r="G37" s="100" t="s">
        <v>94</v>
      </c>
      <c r="H37" s="101" t="s">
        <v>91</v>
      </c>
      <c r="I37" s="102" t="s">
        <v>42</v>
      </c>
      <c r="J37" s="37">
        <v>1</v>
      </c>
      <c r="K37" s="38">
        <v>0.46527777777777773</v>
      </c>
      <c r="L37" s="39">
        <v>0.5315277777777777</v>
      </c>
      <c r="M37" s="40">
        <v>0.5341203703703704</v>
      </c>
      <c r="N37" s="41">
        <f t="shared" si="4"/>
        <v>0.002592592592592702</v>
      </c>
      <c r="O37" s="42">
        <f t="shared" si="5"/>
        <v>0.06624999999999998</v>
      </c>
      <c r="P37" s="43">
        <f>$L$9/O37/24</f>
        <v>12.578616352201264</v>
      </c>
      <c r="Q37" s="75">
        <f>SUM($L$9:$L$10)/R37/24</f>
        <v>13.33950903195925</v>
      </c>
      <c r="R37" s="76">
        <f>SUM(O37:O38)</f>
        <v>0.12494212962962953</v>
      </c>
      <c r="S37" s="77">
        <f>SUM(N37:N38)+R37</f>
        <v>0.1313541666666666</v>
      </c>
      <c r="T37" s="78"/>
    </row>
    <row r="38" spans="1:20" s="44" customFormat="1" ht="18.75" customHeight="1">
      <c r="A38" s="66"/>
      <c r="B38" s="67"/>
      <c r="C38" s="79"/>
      <c r="D38" s="69"/>
      <c r="E38" s="70"/>
      <c r="F38" s="99"/>
      <c r="G38" s="100"/>
      <c r="H38" s="101"/>
      <c r="I38" s="102"/>
      <c r="J38" s="45">
        <v>2</v>
      </c>
      <c r="K38" s="46">
        <f>M37+$R$9</f>
        <v>0.5549537037037038</v>
      </c>
      <c r="L38" s="47">
        <v>0.6136458333333333</v>
      </c>
      <c r="M38" s="48">
        <v>0.6174652777777777</v>
      </c>
      <c r="N38" s="46">
        <f t="shared" si="4"/>
        <v>0.0038194444444443754</v>
      </c>
      <c r="O38" s="49">
        <f t="shared" si="5"/>
        <v>0.05869212962962955</v>
      </c>
      <c r="P38" s="50">
        <f>$L$10/O38/24</f>
        <v>14.198382961940466</v>
      </c>
      <c r="Q38" s="75"/>
      <c r="R38" s="76"/>
      <c r="S38" s="77"/>
      <c r="T38" s="78"/>
    </row>
    <row r="39" spans="1:20" s="44" customFormat="1" ht="18.75" customHeight="1">
      <c r="A39" s="66">
        <v>6</v>
      </c>
      <c r="B39" s="67">
        <v>772</v>
      </c>
      <c r="C39" s="91" t="s">
        <v>95</v>
      </c>
      <c r="D39" s="103" t="s">
        <v>96</v>
      </c>
      <c r="E39" s="93"/>
      <c r="F39" s="79" t="s">
        <v>97</v>
      </c>
      <c r="G39" s="80" t="s">
        <v>98</v>
      </c>
      <c r="H39" s="82" t="s">
        <v>99</v>
      </c>
      <c r="I39" s="85" t="s">
        <v>48</v>
      </c>
      <c r="J39" s="37">
        <v>1</v>
      </c>
      <c r="K39" s="38">
        <v>0.5652777777777778</v>
      </c>
      <c r="L39" s="39">
        <v>0.6199421296296296</v>
      </c>
      <c r="M39" s="40">
        <v>0.6317592592592592</v>
      </c>
      <c r="N39" s="41">
        <f t="shared" si="4"/>
        <v>0.011817129629629664</v>
      </c>
      <c r="O39" s="42">
        <f t="shared" si="5"/>
        <v>0.05466435185185181</v>
      </c>
      <c r="P39" s="43">
        <f>$L$9/O39/24</f>
        <v>15.244547956807125</v>
      </c>
      <c r="Q39" s="75">
        <f>SUM($L$9:$L$10)/R39/24</f>
        <v>15.202702702702702</v>
      </c>
      <c r="R39" s="76">
        <f>SUM(O39:O40)</f>
        <v>0.10962962962962963</v>
      </c>
      <c r="S39" s="77">
        <f>SUM(N39:N40)+R39</f>
        <v>0.13402777777777786</v>
      </c>
      <c r="T39" s="78">
        <v>3</v>
      </c>
    </row>
    <row r="40" spans="1:20" s="44" customFormat="1" ht="18.75" customHeight="1">
      <c r="A40" s="66"/>
      <c r="B40" s="67"/>
      <c r="C40" s="91"/>
      <c r="D40" s="103"/>
      <c r="E40" s="93"/>
      <c r="F40" s="79"/>
      <c r="G40" s="80"/>
      <c r="H40" s="82"/>
      <c r="I40" s="85"/>
      <c r="J40" s="45">
        <v>2</v>
      </c>
      <c r="K40" s="46">
        <f>M39+$R$9</f>
        <v>0.6525925925925926</v>
      </c>
      <c r="L40" s="47">
        <v>0.7075578703703704</v>
      </c>
      <c r="M40" s="48">
        <v>0.720138888888889</v>
      </c>
      <c r="N40" s="46">
        <f t="shared" si="4"/>
        <v>0.01258101851851856</v>
      </c>
      <c r="O40" s="49">
        <f t="shared" si="5"/>
        <v>0.05496527777777782</v>
      </c>
      <c r="P40" s="50">
        <f>$L$10/O40/24</f>
        <v>15.16108654453568</v>
      </c>
      <c r="Q40" s="75"/>
      <c r="R40" s="76"/>
      <c r="S40" s="77"/>
      <c r="T40" s="78"/>
    </row>
    <row r="41" spans="1:20" s="44" customFormat="1" ht="18.75" customHeight="1">
      <c r="A41" s="66">
        <v>7</v>
      </c>
      <c r="B41" s="67">
        <v>770</v>
      </c>
      <c r="C41" s="79" t="s">
        <v>100</v>
      </c>
      <c r="D41" s="80" t="s">
        <v>101</v>
      </c>
      <c r="E41" s="70"/>
      <c r="F41" s="79" t="s">
        <v>102</v>
      </c>
      <c r="G41" s="81" t="s">
        <v>103</v>
      </c>
      <c r="H41" s="82" t="s">
        <v>53</v>
      </c>
      <c r="I41" s="85" t="s">
        <v>48</v>
      </c>
      <c r="J41" s="37">
        <v>1</v>
      </c>
      <c r="K41" s="38">
        <v>0.5652777777777778</v>
      </c>
      <c r="L41" s="39">
        <v>0.6199652777777778</v>
      </c>
      <c r="M41" s="40">
        <v>0.631712962962963</v>
      </c>
      <c r="N41" s="41">
        <f t="shared" si="4"/>
        <v>0.011747685185185208</v>
      </c>
      <c r="O41" s="42">
        <f t="shared" si="5"/>
        <v>0.0546875</v>
      </c>
      <c r="P41" s="43">
        <f>$L$9/O41/24</f>
        <v>15.238095238095239</v>
      </c>
      <c r="Q41" s="75">
        <f>SUM($L$9:$L$10)/R41/24</f>
        <v>15.020340043809332</v>
      </c>
      <c r="R41" s="76">
        <f>SUM(O41:O42)</f>
        <v>0.1109606481481481</v>
      </c>
      <c r="S41" s="77">
        <f>SUM(N41:N42)+R41</f>
        <v>0.1342361111111111</v>
      </c>
      <c r="T41" s="78">
        <v>3</v>
      </c>
    </row>
    <row r="42" spans="1:20" s="44" customFormat="1" ht="19.5" customHeight="1">
      <c r="A42" s="66"/>
      <c r="B42" s="67"/>
      <c r="C42" s="79"/>
      <c r="D42" s="80"/>
      <c r="E42" s="70"/>
      <c r="F42" s="79"/>
      <c r="G42" s="81"/>
      <c r="H42" s="82"/>
      <c r="I42" s="85"/>
      <c r="J42" s="45">
        <v>2</v>
      </c>
      <c r="K42" s="46">
        <f>M41+$R$9</f>
        <v>0.6525462962962963</v>
      </c>
      <c r="L42" s="47">
        <v>0.7088194444444444</v>
      </c>
      <c r="M42" s="48">
        <v>0.7203472222222222</v>
      </c>
      <c r="N42" s="46">
        <f t="shared" si="4"/>
        <v>0.011527777777777803</v>
      </c>
      <c r="O42" s="49">
        <f t="shared" si="5"/>
        <v>0.0562731481481481</v>
      </c>
      <c r="P42" s="50">
        <f>$L$10/O42/24</f>
        <v>14.808720691073646</v>
      </c>
      <c r="Q42" s="75"/>
      <c r="R42" s="76"/>
      <c r="S42" s="77"/>
      <c r="T42" s="78"/>
    </row>
    <row r="43" spans="1:20" s="44" customFormat="1" ht="18.75" customHeight="1">
      <c r="A43" s="66">
        <v>8</v>
      </c>
      <c r="B43" s="67">
        <v>73</v>
      </c>
      <c r="C43" s="79" t="s">
        <v>104</v>
      </c>
      <c r="D43" s="92" t="s">
        <v>105</v>
      </c>
      <c r="E43" s="104"/>
      <c r="F43" s="105" t="s">
        <v>106</v>
      </c>
      <c r="G43" s="100" t="s">
        <v>107</v>
      </c>
      <c r="H43" s="101" t="s">
        <v>59</v>
      </c>
      <c r="I43" s="102" t="s">
        <v>60</v>
      </c>
      <c r="J43" s="37">
        <v>1</v>
      </c>
      <c r="K43" s="38">
        <v>0.5812499999999999</v>
      </c>
      <c r="L43" s="39">
        <v>0.6498611111111111</v>
      </c>
      <c r="M43" s="40">
        <v>0.6522106481481481</v>
      </c>
      <c r="N43" s="41">
        <f t="shared" si="4"/>
        <v>0.0023495370370369972</v>
      </c>
      <c r="O43" s="42">
        <f t="shared" si="5"/>
        <v>0.06861111111111118</v>
      </c>
      <c r="P43" s="43">
        <f>$L$9/O43/24</f>
        <v>12.145748987854239</v>
      </c>
      <c r="Q43" s="75">
        <f>SUM($L$9:$L$10)/R43/24</f>
        <v>13.541470754184695</v>
      </c>
      <c r="R43" s="76">
        <f>SUM(O43:O44)</f>
        <v>0.12307870370370366</v>
      </c>
      <c r="S43" s="77">
        <f>SUM(N43:N44)+R43</f>
        <v>0.1364699074074074</v>
      </c>
      <c r="T43" s="78"/>
    </row>
    <row r="44" spans="1:20" s="44" customFormat="1" ht="18.75" customHeight="1">
      <c r="A44" s="66"/>
      <c r="B44" s="67"/>
      <c r="C44" s="79"/>
      <c r="D44" s="92"/>
      <c r="E44" s="104"/>
      <c r="F44" s="105"/>
      <c r="G44" s="100"/>
      <c r="H44" s="101"/>
      <c r="I44" s="102"/>
      <c r="J44" s="45">
        <v>2</v>
      </c>
      <c r="K44" s="46">
        <f>M43+$R$9</f>
        <v>0.6730439814814815</v>
      </c>
      <c r="L44" s="47">
        <v>0.727511574074074</v>
      </c>
      <c r="M44" s="48">
        <v>0.7385532407407407</v>
      </c>
      <c r="N44" s="46">
        <f t="shared" si="4"/>
        <v>0.011041666666666727</v>
      </c>
      <c r="O44" s="49">
        <f t="shared" si="5"/>
        <v>0.054467592592592484</v>
      </c>
      <c r="P44" s="50">
        <f>$L$10/O44/24</f>
        <v>15.29961750956229</v>
      </c>
      <c r="Q44" s="75"/>
      <c r="R44" s="76"/>
      <c r="S44" s="77"/>
      <c r="T44" s="78"/>
    </row>
    <row r="45" spans="1:20" s="44" customFormat="1" ht="18.75" customHeight="1">
      <c r="A45" s="66">
        <v>9</v>
      </c>
      <c r="B45" s="67">
        <v>61</v>
      </c>
      <c r="C45" s="68" t="s">
        <v>108</v>
      </c>
      <c r="D45" s="69" t="s">
        <v>109</v>
      </c>
      <c r="E45" s="70"/>
      <c r="F45" s="79" t="s">
        <v>110</v>
      </c>
      <c r="G45" s="81" t="s">
        <v>56</v>
      </c>
      <c r="H45" s="73" t="s">
        <v>91</v>
      </c>
      <c r="I45" s="74" t="s">
        <v>42</v>
      </c>
      <c r="J45" s="37">
        <v>1</v>
      </c>
      <c r="K45" s="38">
        <v>0.46527777777777773</v>
      </c>
      <c r="L45" s="39">
        <v>0.5315625</v>
      </c>
      <c r="M45" s="40">
        <v>0.5346643518518518</v>
      </c>
      <c r="N45" s="41">
        <f t="shared" si="4"/>
        <v>0.0031018518518517446</v>
      </c>
      <c r="O45" s="42">
        <f t="shared" si="5"/>
        <v>0.06628472222222231</v>
      </c>
      <c r="P45" s="43">
        <f>$L$9/O45/24</f>
        <v>12.572027239392334</v>
      </c>
      <c r="Q45" s="75">
        <f>SUM($L$9:$L$10)/R45/24</f>
        <v>12.430939226519328</v>
      </c>
      <c r="R45" s="76">
        <f>SUM(O45:O46)</f>
        <v>0.13407407407407418</v>
      </c>
      <c r="S45" s="77">
        <f>SUM(N45:N46)+R45</f>
        <v>0.13849537037037035</v>
      </c>
      <c r="T45" s="78"/>
    </row>
    <row r="46" spans="1:20" s="44" customFormat="1" ht="18.75" customHeight="1">
      <c r="A46" s="66"/>
      <c r="B46" s="67"/>
      <c r="C46" s="68"/>
      <c r="D46" s="69"/>
      <c r="E46" s="70"/>
      <c r="F46" s="79"/>
      <c r="G46" s="81"/>
      <c r="H46" s="73"/>
      <c r="I46" s="74"/>
      <c r="J46" s="45">
        <v>2</v>
      </c>
      <c r="K46" s="46">
        <f>M45+$R$9</f>
        <v>0.5554976851851852</v>
      </c>
      <c r="L46" s="47">
        <v>0.623287037037037</v>
      </c>
      <c r="M46" s="48">
        <v>0.6246064814814815</v>
      </c>
      <c r="N46" s="46">
        <f t="shared" si="4"/>
        <v>0.0013194444444444287</v>
      </c>
      <c r="O46" s="49">
        <f t="shared" si="5"/>
        <v>0.06778935185185186</v>
      </c>
      <c r="P46" s="50">
        <f>$L$10/O46/24</f>
        <v>12.292982755676965</v>
      </c>
      <c r="Q46" s="75"/>
      <c r="R46" s="76"/>
      <c r="S46" s="77"/>
      <c r="T46" s="78"/>
    </row>
    <row r="47" spans="1:20" s="44" customFormat="1" ht="18.75" customHeight="1">
      <c r="A47" s="66">
        <v>10</v>
      </c>
      <c r="B47" s="67">
        <v>62</v>
      </c>
      <c r="C47" s="79" t="s">
        <v>111</v>
      </c>
      <c r="D47" s="69" t="s">
        <v>56</v>
      </c>
      <c r="E47" s="70"/>
      <c r="F47" s="79" t="s">
        <v>112</v>
      </c>
      <c r="G47" s="81" t="s">
        <v>56</v>
      </c>
      <c r="H47" s="82" t="s">
        <v>113</v>
      </c>
      <c r="I47" s="74" t="s">
        <v>42</v>
      </c>
      <c r="J47" s="37">
        <v>1</v>
      </c>
      <c r="K47" s="38">
        <v>0.46527777777777773</v>
      </c>
      <c r="L47" s="39">
        <v>0.5312847222222222</v>
      </c>
      <c r="M47" s="40">
        <v>0.5358680555555556</v>
      </c>
      <c r="N47" s="41">
        <f t="shared" si="4"/>
        <v>0.004583333333333384</v>
      </c>
      <c r="O47" s="42">
        <f t="shared" si="5"/>
        <v>0.06600694444444449</v>
      </c>
      <c r="P47" s="43">
        <f>$L$9/O47/24</f>
        <v>12.62493424513413</v>
      </c>
      <c r="Q47" s="75">
        <f>SUM($L$9:$L$10)/R47/24</f>
        <v>12.575320932669646</v>
      </c>
      <c r="R47" s="76">
        <f>SUM(O47:O48)</f>
        <v>0.13253472222222212</v>
      </c>
      <c r="S47" s="77">
        <f>SUM(N47:N48)+R47</f>
        <v>0.1438078703703704</v>
      </c>
      <c r="T47" s="78"/>
    </row>
    <row r="48" spans="1:20" s="44" customFormat="1" ht="18.75" customHeight="1">
      <c r="A48" s="66"/>
      <c r="B48" s="67"/>
      <c r="C48" s="79"/>
      <c r="D48" s="69"/>
      <c r="E48" s="70"/>
      <c r="F48" s="79"/>
      <c r="G48" s="81"/>
      <c r="H48" s="82"/>
      <c r="I48" s="74"/>
      <c r="J48" s="45">
        <v>2</v>
      </c>
      <c r="K48" s="46">
        <f>M47+$R$9</f>
        <v>0.556701388888889</v>
      </c>
      <c r="L48" s="47">
        <v>0.6232291666666666</v>
      </c>
      <c r="M48" s="48">
        <v>0.6299189814814815</v>
      </c>
      <c r="N48" s="46">
        <f t="shared" si="4"/>
        <v>0.006689814814814898</v>
      </c>
      <c r="O48" s="49">
        <f t="shared" si="5"/>
        <v>0.06652777777777763</v>
      </c>
      <c r="P48" s="50">
        <f>$L$10/O48/24</f>
        <v>12.52609603340295</v>
      </c>
      <c r="Q48" s="75"/>
      <c r="R48" s="76"/>
      <c r="S48" s="77"/>
      <c r="T48" s="78"/>
    </row>
    <row r="49" spans="1:20" s="44" customFormat="1" ht="18.75" customHeight="1">
      <c r="A49" s="66">
        <v>11</v>
      </c>
      <c r="B49" s="67">
        <v>68</v>
      </c>
      <c r="C49" s="106" t="s">
        <v>114</v>
      </c>
      <c r="D49" s="69" t="s">
        <v>115</v>
      </c>
      <c r="E49" s="104"/>
      <c r="F49" s="107" t="s">
        <v>116</v>
      </c>
      <c r="G49" s="108" t="s">
        <v>117</v>
      </c>
      <c r="H49" s="109" t="s">
        <v>118</v>
      </c>
      <c r="I49" s="102" t="s">
        <v>119</v>
      </c>
      <c r="J49" s="37">
        <v>1</v>
      </c>
      <c r="K49" s="38">
        <v>0.5277777777777778</v>
      </c>
      <c r="L49" s="39">
        <v>0.5992708333333333</v>
      </c>
      <c r="M49" s="40">
        <v>0.6034722222222222</v>
      </c>
      <c r="N49" s="41">
        <f t="shared" si="4"/>
        <v>0.0042013888888888795</v>
      </c>
      <c r="O49" s="42">
        <f t="shared" si="5"/>
        <v>0.07149305555555552</v>
      </c>
      <c r="P49" s="43">
        <f>$L$9/O49/24</f>
        <v>11.656143759106369</v>
      </c>
      <c r="Q49" s="75">
        <f>SUM($L$9:$L$10)/R49/24</f>
        <v>11.595136484419038</v>
      </c>
      <c r="R49" s="76">
        <f>SUM(O49:O50)</f>
        <v>0.1437384259259259</v>
      </c>
      <c r="S49" s="77">
        <f>SUM(N49:N50)+R49</f>
        <v>0.15172453703703692</v>
      </c>
      <c r="T49" s="78"/>
    </row>
    <row r="50" spans="1:20" s="44" customFormat="1" ht="18.75" customHeight="1">
      <c r="A50" s="66"/>
      <c r="B50" s="67"/>
      <c r="C50" s="106"/>
      <c r="D50" s="69"/>
      <c r="E50" s="104"/>
      <c r="F50" s="107"/>
      <c r="G50" s="108"/>
      <c r="H50" s="109"/>
      <c r="I50" s="102"/>
      <c r="J50" s="45">
        <v>2</v>
      </c>
      <c r="K50" s="46">
        <f>M49+$R$9</f>
        <v>0.6243055555555556</v>
      </c>
      <c r="L50" s="47">
        <v>0.6965509259259259</v>
      </c>
      <c r="M50" s="48">
        <v>0.7003356481481481</v>
      </c>
      <c r="N50" s="46">
        <f t="shared" si="4"/>
        <v>0.0037847222222221477</v>
      </c>
      <c r="O50" s="49">
        <f t="shared" si="5"/>
        <v>0.07224537037037038</v>
      </c>
      <c r="P50" s="50">
        <f>$L$10/O50/24</f>
        <v>11.534764498558154</v>
      </c>
      <c r="Q50" s="75"/>
      <c r="R50" s="76"/>
      <c r="S50" s="77"/>
      <c r="T50" s="78"/>
    </row>
    <row r="51" ht="30.75" customHeight="1"/>
    <row r="52" spans="1:18" ht="30" customHeight="1">
      <c r="A52" s="51"/>
      <c r="B52" s="51"/>
      <c r="D52" s="51"/>
      <c r="F52" s="51" t="s">
        <v>120</v>
      </c>
      <c r="G52" s="52"/>
      <c r="J52" s="1" t="s">
        <v>121</v>
      </c>
      <c r="N52" s="51"/>
      <c r="O52" s="51"/>
      <c r="P52" s="51"/>
      <c r="Q52" s="51"/>
      <c r="R52" s="51"/>
    </row>
    <row r="53" spans="1:18" ht="30" customHeight="1">
      <c r="A53" s="51"/>
      <c r="B53" s="51"/>
      <c r="D53" s="51"/>
      <c r="F53" s="51" t="s">
        <v>122</v>
      </c>
      <c r="G53" s="52"/>
      <c r="J53" s="51" t="s">
        <v>123</v>
      </c>
      <c r="K53" s="51"/>
      <c r="L53" s="51"/>
      <c r="M53" s="51"/>
      <c r="N53" s="51"/>
      <c r="O53" s="51"/>
      <c r="P53" s="51"/>
      <c r="Q53" s="51"/>
      <c r="R53" s="51"/>
    </row>
  </sheetData>
  <sheetProtection selectLockedCells="1" selectUnlockedCells="1"/>
  <mergeCells count="255">
    <mergeCell ref="T49:T50"/>
    <mergeCell ref="G49:G50"/>
    <mergeCell ref="H49:H50"/>
    <mergeCell ref="I49:I50"/>
    <mergeCell ref="Q49:Q50"/>
    <mergeCell ref="R49:R50"/>
    <mergeCell ref="S49:S50"/>
    <mergeCell ref="Q47:Q48"/>
    <mergeCell ref="R47:R48"/>
    <mergeCell ref="S47:S48"/>
    <mergeCell ref="T47:T48"/>
    <mergeCell ref="A49:A50"/>
    <mergeCell ref="B49:B50"/>
    <mergeCell ref="C49:C50"/>
    <mergeCell ref="D49:D50"/>
    <mergeCell ref="E49:E50"/>
    <mergeCell ref="F49:F50"/>
    <mergeCell ref="T45:T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G45:G46"/>
    <mergeCell ref="H45:H46"/>
    <mergeCell ref="I45:I46"/>
    <mergeCell ref="Q45:Q46"/>
    <mergeCell ref="R45:R46"/>
    <mergeCell ref="S45:S46"/>
    <mergeCell ref="Q43:Q44"/>
    <mergeCell ref="R43:R44"/>
    <mergeCell ref="S43:S44"/>
    <mergeCell ref="T43:T44"/>
    <mergeCell ref="A45:A46"/>
    <mergeCell ref="B45:B46"/>
    <mergeCell ref="C45:C46"/>
    <mergeCell ref="D45:D46"/>
    <mergeCell ref="E45:E46"/>
    <mergeCell ref="F45:F46"/>
    <mergeCell ref="T41:T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G41:G42"/>
    <mergeCell ref="H41:H42"/>
    <mergeCell ref="I41:I42"/>
    <mergeCell ref="Q41:Q42"/>
    <mergeCell ref="R41:R42"/>
    <mergeCell ref="S41:S42"/>
    <mergeCell ref="Q39:Q40"/>
    <mergeCell ref="R39:R40"/>
    <mergeCell ref="S39:S40"/>
    <mergeCell ref="T39:T40"/>
    <mergeCell ref="A41:A42"/>
    <mergeCell ref="B41:B42"/>
    <mergeCell ref="C41:C42"/>
    <mergeCell ref="D41:D42"/>
    <mergeCell ref="E41:E42"/>
    <mergeCell ref="F41:F42"/>
    <mergeCell ref="T37:T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G37:G38"/>
    <mergeCell ref="H37:H38"/>
    <mergeCell ref="I37:I38"/>
    <mergeCell ref="Q37:Q38"/>
    <mergeCell ref="R37:R38"/>
    <mergeCell ref="S37:S38"/>
    <mergeCell ref="Q35:Q36"/>
    <mergeCell ref="R35:R36"/>
    <mergeCell ref="S35:S36"/>
    <mergeCell ref="T35:T36"/>
    <mergeCell ref="A37:A38"/>
    <mergeCell ref="B37:B38"/>
    <mergeCell ref="C37:C38"/>
    <mergeCell ref="D37:D38"/>
    <mergeCell ref="E37:E38"/>
    <mergeCell ref="F37:F38"/>
    <mergeCell ref="T33:T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Q33:Q34"/>
    <mergeCell ref="R33:R34"/>
    <mergeCell ref="S33:S34"/>
    <mergeCell ref="Q31:Q32"/>
    <mergeCell ref="R31:R32"/>
    <mergeCell ref="S31:S32"/>
    <mergeCell ref="T31:T32"/>
    <mergeCell ref="A33:A34"/>
    <mergeCell ref="B33:B34"/>
    <mergeCell ref="C33:C34"/>
    <mergeCell ref="D33:D34"/>
    <mergeCell ref="E33:E34"/>
    <mergeCell ref="F33:F34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G29:G30"/>
    <mergeCell ref="H29:H30"/>
    <mergeCell ref="I29:I30"/>
    <mergeCell ref="Q29:Q30"/>
    <mergeCell ref="R29:R30"/>
    <mergeCell ref="S29:S30"/>
    <mergeCell ref="A29:A30"/>
    <mergeCell ref="B29:B30"/>
    <mergeCell ref="C29:C30"/>
    <mergeCell ref="D29:D30"/>
    <mergeCell ref="E29:E30"/>
    <mergeCell ref="F29:F30"/>
    <mergeCell ref="I26:I27"/>
    <mergeCell ref="Q26:Q27"/>
    <mergeCell ref="R26:R27"/>
    <mergeCell ref="S26:S27"/>
    <mergeCell ref="T26:T27"/>
    <mergeCell ref="A28:T28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F24:F25"/>
    <mergeCell ref="G24:G25"/>
    <mergeCell ref="H24:H25"/>
    <mergeCell ref="I24:I25"/>
    <mergeCell ref="Q24:Q25"/>
    <mergeCell ref="R24:R25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F20:F21"/>
    <mergeCell ref="G20:G21"/>
    <mergeCell ref="H20:H21"/>
    <mergeCell ref="I20:I21"/>
    <mergeCell ref="Q20:Q21"/>
    <mergeCell ref="R20:R21"/>
    <mergeCell ref="Q17:Q18"/>
    <mergeCell ref="R17:R18"/>
    <mergeCell ref="S17:S18"/>
    <mergeCell ref="T17:T18"/>
    <mergeCell ref="A19:T19"/>
    <mergeCell ref="A20:A21"/>
    <mergeCell ref="B20:B21"/>
    <mergeCell ref="C20:C21"/>
    <mergeCell ref="D20:D21"/>
    <mergeCell ref="E20:E21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15:G16"/>
    <mergeCell ref="H15:H16"/>
    <mergeCell ref="I15:I16"/>
    <mergeCell ref="Q15:Q16"/>
    <mergeCell ref="R15:R16"/>
    <mergeCell ref="S15:S16"/>
    <mergeCell ref="A15:A16"/>
    <mergeCell ref="B15:B16"/>
    <mergeCell ref="C15:C16"/>
    <mergeCell ref="D15:D16"/>
    <mergeCell ref="E15:E16"/>
    <mergeCell ref="F15:F16"/>
    <mergeCell ref="H13:H14"/>
    <mergeCell ref="I13:I14"/>
    <mergeCell ref="Q13:Q14"/>
    <mergeCell ref="R13:R14"/>
    <mergeCell ref="S13:S14"/>
    <mergeCell ref="T13:T14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F9:F11"/>
    <mergeCell ref="G9:G11"/>
    <mergeCell ref="H9:H11"/>
    <mergeCell ref="I9:I11"/>
    <mergeCell ref="J9:J11"/>
    <mergeCell ref="N9:O9"/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</mergeCells>
  <conditionalFormatting sqref="N13:N18 N20:N27 N29:N50">
    <cfRule type="cellIs" priority="1" dxfId="2" operator="greaterThan" stopIfTrue="1">
      <formula>0.0138888888888889</formula>
    </cfRule>
  </conditionalFormatting>
  <conditionalFormatting sqref="Q49 Q47 Q45 Q43 Q41 Q39 Q37 Q35 Q33 Q31 Q29 Q26 Q24 Q22 Q20 Q17 Q15 Q13 P13:P18 P20:P27 P29:P50">
    <cfRule type="cellIs" priority="2" dxfId="2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2018-01-16T09:24:58Z</dcterms:created>
  <dcterms:modified xsi:type="dcterms:W3CDTF">2018-01-16T09:24:58Z</dcterms:modified>
  <cp:category/>
  <cp:version/>
  <cp:contentType/>
  <cp:contentStatus/>
</cp:coreProperties>
</file>