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80 ОГР" sheetId="1" r:id="rId1"/>
    <sheet name="40 ОГР" sheetId="2" r:id="rId2"/>
  </sheets>
  <definedNames>
    <definedName name="_xlnm.Print_Titles" localSheetId="1">'40 ОГР'!$9:$11</definedName>
    <definedName name="_xlnm.Print_Area" localSheetId="1">'40 ОГР'!$A$4:$T$11</definedName>
  </definedNames>
  <calcPr fullCalcOnLoad="1"/>
</workbook>
</file>

<file path=xl/sharedStrings.xml><?xml version="1.0" encoding="utf-8"?>
<sst xmlns="http://schemas.openxmlformats.org/spreadsheetml/2006/main" count="176" uniqueCount="116">
  <si>
    <t>Place</t>
  </si>
  <si>
    <t>Rider_ID</t>
  </si>
  <si>
    <t>Horse_ID</t>
  </si>
  <si>
    <t>SPh</t>
  </si>
  <si>
    <t>SAver</t>
  </si>
  <si>
    <t>TTime</t>
  </si>
  <si>
    <t>Весенний кубок Всеволожского района, Кубок Организаторов - 5 этап</t>
  </si>
  <si>
    <t>Дистанционные конные пробеги</t>
  </si>
  <si>
    <t>Технические результаты</t>
  </si>
  <si>
    <t>Дистанция CEN  80 км с огран. скорости</t>
  </si>
  <si>
    <t>КСК "Исток", Ленинградская обл., Всеволожский р-н, м/р Ясно-Янино</t>
  </si>
  <si>
    <t>21.04.2018 г.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</si>
  <si>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</si>
  <si>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</si>
  <si>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</si>
  <si>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</si>
  <si>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</si>
  <si>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</si>
  <si>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</si>
  <si>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</si>
  <si>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</si>
  <si>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</si>
  <si>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</si>
  <si>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</si>
  <si>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</si>
  <si>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</si>
  <si>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Вып.
норм.</t>
  </si>
  <si>
    <t>2 этап:</t>
  </si>
  <si>
    <t>3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</si>
  <si>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</si>
  <si>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</si>
  <si>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</si>
  <si>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</si>
  <si>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</si>
  <si>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</si>
  <si>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</si>
  <si>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</si>
  <si>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t>CENCh 1* 80</t>
  </si>
  <si>
    <r>
      <t xml:space="preserve">ПАВЛОВСКАЯ
</t>
    </r>
    <r>
      <rPr>
        <sz val="9"/>
        <rFont val="Verdana"/>
        <family val="2"/>
      </rPr>
      <t>Грета</t>
    </r>
  </si>
  <si>
    <t>003807</t>
  </si>
  <si>
    <r>
      <t xml:space="preserve">ГЛИГЕЯ-07
</t>
    </r>
    <r>
      <rPr>
        <sz val="9"/>
        <rFont val="Verdana"/>
        <family val="2"/>
      </rPr>
      <t>коб., гнедая, араб., Габардин, ООО «Ковчег»</t>
    </r>
  </si>
  <si>
    <t>011209</t>
  </si>
  <si>
    <t>Гришина М.</t>
  </si>
  <si>
    <t>КЗ "Ковчег"
 Санкт-Петербург</t>
  </si>
  <si>
    <r>
      <t xml:space="preserve">ПАВЛОВСКИЙ
</t>
    </r>
    <r>
      <rPr>
        <sz val="9"/>
        <rFont val="Verdana"/>
        <family val="2"/>
      </rPr>
      <t>Владлен</t>
    </r>
  </si>
  <si>
    <t>007406</t>
  </si>
  <si>
    <r>
      <t xml:space="preserve">АДРИАТИК-07
</t>
    </r>
    <r>
      <rPr>
        <sz val="9"/>
        <rFont val="Verdana"/>
        <family val="2"/>
      </rPr>
      <t>жер., сер., араб., Дадон, ООО "Ковчег"</t>
    </r>
  </si>
  <si>
    <t>017408</t>
  </si>
  <si>
    <t>CEN 1* 80</t>
  </si>
  <si>
    <r>
      <t xml:space="preserve">ПАВЛОВСКИЙ
</t>
    </r>
    <r>
      <rPr>
        <sz val="9"/>
        <rFont val="Verdana"/>
        <family val="2"/>
      </rPr>
      <t>Алексей</t>
    </r>
  </si>
  <si>
    <t>012972</t>
  </si>
  <si>
    <r>
      <t xml:space="preserve">РЕМАРКА-11
</t>
    </r>
    <r>
      <rPr>
        <sz val="9"/>
        <rFont val="Verdana"/>
        <family val="2"/>
      </rPr>
      <t>т.гн., коб., сп.полук.,  Миф, к/з "Ковчег"</t>
    </r>
  </si>
  <si>
    <t>016157</t>
  </si>
  <si>
    <t>Павловский А.</t>
  </si>
  <si>
    <r>
      <t xml:space="preserve">ВАХИТОВА
</t>
    </r>
    <r>
      <rPr>
        <sz val="9"/>
        <rFont val="Verdana"/>
        <family val="2"/>
      </rPr>
      <t>Алина</t>
    </r>
  </si>
  <si>
    <t>010090</t>
  </si>
  <si>
    <r>
      <t xml:space="preserve">ПАРАДИ-10
</t>
    </r>
    <r>
      <rPr>
        <sz val="9"/>
        <rFont val="Verdana"/>
        <family val="2"/>
      </rPr>
      <t>гнед., коб,. Араб., Нерон, ЧХ "Казаков А.А."</t>
    </r>
  </si>
  <si>
    <t>017477</t>
  </si>
  <si>
    <r>
      <t xml:space="preserve">АРТАРОВА
</t>
    </r>
    <r>
      <rPr>
        <sz val="9"/>
        <rFont val="Verdana"/>
        <family val="2"/>
      </rPr>
      <t>Валерия</t>
    </r>
  </si>
  <si>
    <t>039795</t>
  </si>
  <si>
    <r>
      <t xml:space="preserve">БОМБА-10
</t>
    </r>
    <r>
      <rPr>
        <sz val="9"/>
        <rFont val="Verdana"/>
        <family val="2"/>
      </rPr>
      <t>сер., коб., араб., Маклауд, Ленинградская обл.</t>
    </r>
  </si>
  <si>
    <t>017407</t>
  </si>
  <si>
    <r>
      <t xml:space="preserve">ДАНИЛИНА
</t>
    </r>
    <r>
      <rPr>
        <sz val="9"/>
        <rFont val="Verdana"/>
        <family val="2"/>
      </rPr>
      <t>Марина</t>
    </r>
  </si>
  <si>
    <t>012379</t>
  </si>
  <si>
    <r>
      <t xml:space="preserve">МИНДАЛЬ-09
</t>
    </r>
    <r>
      <rPr>
        <sz val="9"/>
        <rFont val="Verdana"/>
        <family val="2"/>
      </rPr>
      <t>рыж., мер., полук., Дивный, Россия</t>
    </r>
  </si>
  <si>
    <t>014692</t>
  </si>
  <si>
    <t>Рогозина С.</t>
  </si>
  <si>
    <t>КСК "Шарапово"
Москва</t>
  </si>
  <si>
    <t>Главный судья</t>
  </si>
  <si>
    <t>Рупасова О. 2 категория</t>
  </si>
  <si>
    <t>Главный секретарь</t>
  </si>
  <si>
    <t>Смирнов А., 1 категория</t>
  </si>
  <si>
    <t>Дистанция CEN  40 км с огран. скорости</t>
  </si>
  <si>
    <t>CENYH 40</t>
  </si>
  <si>
    <r>
      <t xml:space="preserve">ДЕЧ
</t>
    </r>
    <r>
      <rPr>
        <sz val="9"/>
        <rFont val="Verdana"/>
        <family val="2"/>
      </rPr>
      <t>Татьяна</t>
    </r>
  </si>
  <si>
    <t>030098</t>
  </si>
  <si>
    <r>
      <t xml:space="preserve">ГОЛДЕН ЭНДЖЕЛ-13
</t>
    </r>
    <r>
      <rPr>
        <sz val="9"/>
        <rFont val="Verdana"/>
        <family val="2"/>
      </rPr>
      <t>рыж., коб., араб., Адриатик,  КЗ «Ковчег»</t>
    </r>
  </si>
  <si>
    <t>017476</t>
  </si>
  <si>
    <t>КЗ «Ковчег»</t>
  </si>
  <si>
    <t>КЗ «Ковчег»  Санкт-Петербург</t>
  </si>
  <si>
    <t>CENYJ 40</t>
  </si>
  <si>
    <r>
      <t xml:space="preserve">БОЙКОВА
</t>
    </r>
    <r>
      <rPr>
        <sz val="9"/>
        <rFont val="Verdana"/>
        <family val="2"/>
      </rPr>
      <t>Анастасия</t>
    </r>
  </si>
  <si>
    <t>054200</t>
  </si>
  <si>
    <r>
      <t xml:space="preserve">МЭРИЛЭНД-06
</t>
    </r>
    <r>
      <rPr>
        <sz val="9"/>
        <rFont val="Verdana"/>
        <family val="2"/>
      </rPr>
      <t>сер., мер., араб., Эгис, Россия</t>
    </r>
  </si>
  <si>
    <t>005810</t>
  </si>
  <si>
    <t>Бойкова К.</t>
  </si>
  <si>
    <t>КСК "Исток" Ленинградская область</t>
  </si>
  <si>
    <r>
      <t xml:space="preserve">ЧУМАКОВА
</t>
    </r>
    <r>
      <rPr>
        <sz val="9"/>
        <rFont val="Verdana"/>
        <family val="2"/>
      </rPr>
      <t>Ксения, 2000</t>
    </r>
  </si>
  <si>
    <t>на оформл.</t>
  </si>
  <si>
    <r>
      <t xml:space="preserve">КОДА-05
</t>
    </r>
    <r>
      <rPr>
        <sz val="9"/>
        <rFont val="Verdana"/>
        <family val="2"/>
      </rPr>
      <t>рыж., коб., ах-донск., Герлык, КЗ им. Буденного</t>
    </r>
  </si>
  <si>
    <t>004945</t>
  </si>
  <si>
    <t>Ворожцова О.</t>
  </si>
  <si>
    <r>
      <t xml:space="preserve">КРИВОНОСОВ
</t>
    </r>
    <r>
      <rPr>
        <sz val="9"/>
        <rFont val="Verdana"/>
        <family val="2"/>
      </rPr>
      <t>Илья</t>
    </r>
  </si>
  <si>
    <t>069403</t>
  </si>
  <si>
    <r>
      <t xml:space="preserve">БУБЕНЧИК-04 
</t>
    </r>
    <r>
      <rPr>
        <sz val="9"/>
        <rFont val="Verdana"/>
        <family val="2"/>
      </rPr>
      <t>вор., мер., орл.рыс., Крестник, Калгановский КЗ</t>
    </r>
  </si>
  <si>
    <t>006441</t>
  </si>
  <si>
    <r>
      <t xml:space="preserve">ВОРОЖЦОВА
</t>
    </r>
    <r>
      <rPr>
        <sz val="9"/>
        <rFont val="Verdana"/>
        <family val="2"/>
      </rPr>
      <t>Анастасия</t>
    </r>
  </si>
  <si>
    <t>022202</t>
  </si>
  <si>
    <r>
      <t xml:space="preserve">ЗОЛОТАЯ РУСЬ-11
</t>
    </r>
    <r>
      <rPr>
        <sz val="9"/>
        <rFont val="Verdana"/>
        <family val="2"/>
      </rPr>
      <t>рыж., коб., буд., кз Будённого</t>
    </r>
  </si>
  <si>
    <r>
      <t xml:space="preserve">ИЛЬИНА
</t>
    </r>
    <r>
      <rPr>
        <sz val="9"/>
        <rFont val="Verdana"/>
        <family val="2"/>
      </rPr>
      <t>Марина, 2004</t>
    </r>
  </si>
  <si>
    <t>047804</t>
  </si>
  <si>
    <r>
      <t xml:space="preserve">КАНТРИ-02
</t>
    </r>
    <r>
      <rPr>
        <sz val="9"/>
        <rFont val="Verdana"/>
        <family val="2"/>
      </rPr>
      <t>сер., коб., помесь, неизв., Лен.обл.</t>
    </r>
  </si>
  <si>
    <t>005852</t>
  </si>
  <si>
    <t>CEN 40</t>
  </si>
  <si>
    <r>
      <t xml:space="preserve">КОРНИЛОВА
</t>
    </r>
    <r>
      <rPr>
        <sz val="9"/>
        <rFont val="Verdana"/>
        <family val="2"/>
      </rPr>
      <t>Ольга</t>
    </r>
  </si>
  <si>
    <t>002261</t>
  </si>
  <si>
    <r>
      <t xml:space="preserve">ПАРАБЕЛЬ-08
</t>
    </r>
    <r>
      <rPr>
        <sz val="9"/>
        <rFont val="Verdana"/>
        <family val="2"/>
      </rPr>
      <t>т-сер., коб., трак., Баян 70, ФХ Крибелевых</t>
    </r>
  </si>
  <si>
    <t>009690</t>
  </si>
  <si>
    <t>Валуйская Т.</t>
  </si>
  <si>
    <t>ФХ Крибелевых Санкт-Петербург</t>
  </si>
  <si>
    <r>
      <t xml:space="preserve">ПУНИНА
</t>
    </r>
    <r>
      <rPr>
        <sz val="9"/>
        <rFont val="Verdana"/>
        <family val="2"/>
      </rPr>
      <t>Елизавета</t>
    </r>
  </si>
  <si>
    <t>004561</t>
  </si>
  <si>
    <r>
      <t xml:space="preserve">ГРОЗНАЯ-06
</t>
    </r>
    <r>
      <rPr>
        <sz val="9"/>
        <rFont val="Verdana"/>
        <family val="2"/>
      </rPr>
      <t>гнед., коб., буденн., Гинофур, Зимовниковский КЗ</t>
    </r>
  </si>
  <si>
    <t>013286</t>
  </si>
  <si>
    <t>Крибелева Н.</t>
  </si>
  <si>
    <t>ФХ Крибелевых Ленинградская область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</si>
</sst>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:ss"/>
    <numFmt numFmtId="165" formatCode="[h]:mm:ss;@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2"/>
      <color indexed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2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medium">
        <color indexed="8"/>
      </top>
      <bottom style="medium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59" applyFont="1" applyAlignment="1" applyProtection="1">
      <alignment vertical="center"/>
      <protection locked="0"/>
    </xf>
    <xf numFmtId="0" fontId="1" fillId="33" borderId="0" xfId="62" applyFont="1" applyFill="1" applyBorder="1" applyAlignment="1" applyProtection="1">
      <alignment horizontal="center" vertical="top"/>
      <protection/>
    </xf>
    <xf numFmtId="0" fontId="1" fillId="33" borderId="0" xfId="62" applyFont="1" applyFill="1" applyBorder="1" applyAlignment="1" applyProtection="1">
      <alignment vertical="top"/>
      <protection locked="0"/>
    </xf>
    <xf numFmtId="0" fontId="1" fillId="33" borderId="0" xfId="62" applyFont="1" applyFill="1" applyBorder="1" applyAlignment="1" applyProtection="1">
      <alignment horizontal="center" vertical="top"/>
      <protection locked="0"/>
    </xf>
    <xf numFmtId="0" fontId="1" fillId="33" borderId="0" xfId="62" applyFont="1" applyFill="1" applyBorder="1" applyProtection="1">
      <alignment/>
      <protection locked="0"/>
    </xf>
    <xf numFmtId="0" fontId="1" fillId="33" borderId="0" xfId="62" applyFont="1" applyFill="1" applyProtection="1">
      <alignment/>
      <protection locked="0"/>
    </xf>
    <xf numFmtId="0" fontId="3" fillId="33" borderId="0" xfId="62" applyFont="1" applyFill="1" applyProtection="1">
      <alignment/>
      <protection locked="0"/>
    </xf>
    <xf numFmtId="0" fontId="4" fillId="0" borderId="0" xfId="61" applyFont="1" applyAlignment="1" applyProtection="1">
      <alignment vertical="center" wrapText="1"/>
      <protection locked="0"/>
    </xf>
    <xf numFmtId="0" fontId="5" fillId="0" borderId="0" xfId="61" applyFont="1" applyAlignment="1" applyProtection="1">
      <alignment horizontal="right" vertical="center"/>
      <protection locked="0"/>
    </xf>
    <xf numFmtId="0" fontId="1" fillId="0" borderId="0" xfId="61" applyAlignment="1" applyProtection="1">
      <alignment vertical="center"/>
      <protection locked="0"/>
    </xf>
    <xf numFmtId="0" fontId="1" fillId="0" borderId="0" xfId="61" applyFont="1" applyAlignment="1" applyProtection="1">
      <alignment vertical="center"/>
      <protection locked="0"/>
    </xf>
    <xf numFmtId="0" fontId="8" fillId="0" borderId="0" xfId="61" applyFont="1" applyAlignment="1" applyProtection="1">
      <alignment vertical="center"/>
      <protection locked="0"/>
    </xf>
    <xf numFmtId="0" fontId="10" fillId="0" borderId="0" xfId="61" applyFont="1" applyAlignment="1" applyProtection="1">
      <alignment vertical="center"/>
      <protection locked="0"/>
    </xf>
    <xf numFmtId="0" fontId="12" fillId="0" borderId="0" xfId="61" applyFont="1" applyAlignment="1" applyProtection="1">
      <alignment vertical="center"/>
      <protection locked="0"/>
    </xf>
    <xf numFmtId="0" fontId="12" fillId="0" borderId="0" xfId="61" applyFont="1" applyProtection="1">
      <alignment/>
      <protection locked="0"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Alignment="1" applyProtection="1">
      <alignment shrinkToFit="1"/>
      <protection locked="0"/>
    </xf>
    <xf numFmtId="0" fontId="13" fillId="0" borderId="0" xfId="61" applyFont="1" applyProtection="1">
      <alignment/>
      <protection locked="0"/>
    </xf>
    <xf numFmtId="0" fontId="15" fillId="34" borderId="10" xfId="52" applyFont="1" applyFill="1" applyBorder="1" applyAlignment="1" applyProtection="1">
      <alignment horizontal="right" vertical="center"/>
      <protection locked="0"/>
    </xf>
    <xf numFmtId="0" fontId="16" fillId="34" borderId="11" xfId="52" applyFont="1" applyFill="1" applyBorder="1" applyAlignment="1" applyProtection="1">
      <alignment horizontal="center" vertical="center"/>
      <protection locked="0"/>
    </xf>
    <xf numFmtId="0" fontId="15" fillId="34" borderId="11" xfId="52" applyFont="1" applyFill="1" applyBorder="1" applyAlignment="1" applyProtection="1">
      <alignment vertical="center"/>
      <protection locked="0"/>
    </xf>
    <xf numFmtId="0" fontId="15" fillId="34" borderId="11" xfId="52" applyFont="1" applyFill="1" applyBorder="1" applyAlignment="1" applyProtection="1">
      <alignment horizontal="center" vertical="center"/>
      <protection locked="0"/>
    </xf>
    <xf numFmtId="164" fontId="16" fillId="34" borderId="12" xfId="52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vertical="center"/>
      <protection locked="0"/>
    </xf>
    <xf numFmtId="0" fontId="15" fillId="34" borderId="13" xfId="52" applyFont="1" applyFill="1" applyBorder="1" applyAlignment="1" applyProtection="1">
      <alignment horizontal="right" vertical="center"/>
      <protection locked="0"/>
    </xf>
    <xf numFmtId="0" fontId="16" fillId="34" borderId="0" xfId="52" applyFont="1" applyFill="1" applyBorder="1" applyAlignment="1" applyProtection="1">
      <alignment horizontal="center" vertical="center"/>
      <protection locked="0"/>
    </xf>
    <xf numFmtId="0" fontId="15" fillId="34" borderId="0" xfId="52" applyFont="1" applyFill="1" applyBorder="1" applyAlignment="1" applyProtection="1">
      <alignment vertical="center"/>
      <protection locked="0"/>
    </xf>
    <xf numFmtId="0" fontId="15" fillId="34" borderId="0" xfId="52" applyFont="1" applyFill="1" applyBorder="1" applyAlignment="1" applyProtection="1">
      <alignment horizontal="right" vertical="center"/>
      <protection locked="0"/>
    </xf>
    <xf numFmtId="0" fontId="15" fillId="34" borderId="0" xfId="52" applyFont="1" applyFill="1" applyBorder="1" applyAlignment="1" applyProtection="1">
      <alignment horizontal="center" vertical="center"/>
      <protection locked="0"/>
    </xf>
    <xf numFmtId="164" fontId="16" fillId="34" borderId="14" xfId="52" applyNumberFormat="1" applyFont="1" applyFill="1" applyBorder="1" applyAlignment="1" applyProtection="1">
      <alignment horizontal="center" vertical="center"/>
      <protection locked="0"/>
    </xf>
    <xf numFmtId="0" fontId="15" fillId="34" borderId="15" xfId="52" applyFont="1" applyFill="1" applyBorder="1" applyAlignment="1" applyProtection="1">
      <alignment horizontal="right" vertical="center"/>
      <protection locked="0"/>
    </xf>
    <xf numFmtId="0" fontId="16" fillId="34" borderId="16" xfId="52" applyFont="1" applyFill="1" applyBorder="1" applyAlignment="1" applyProtection="1">
      <alignment horizontal="center" vertical="center"/>
      <protection locked="0"/>
    </xf>
    <xf numFmtId="0" fontId="15" fillId="34" borderId="16" xfId="52" applyFont="1" applyFill="1" applyBorder="1" applyAlignment="1" applyProtection="1">
      <alignment vertical="center"/>
      <protection locked="0"/>
    </xf>
    <xf numFmtId="0" fontId="15" fillId="34" borderId="16" xfId="52" applyFont="1" applyFill="1" applyBorder="1" applyAlignment="1" applyProtection="1">
      <alignment horizontal="right" vertical="center"/>
      <protection locked="0"/>
    </xf>
    <xf numFmtId="0" fontId="15" fillId="34" borderId="16" xfId="52" applyFont="1" applyFill="1" applyBorder="1" applyAlignment="1" applyProtection="1">
      <alignment horizontal="center" vertical="center"/>
      <protection locked="0"/>
    </xf>
    <xf numFmtId="164" fontId="16" fillId="34" borderId="17" xfId="52" applyNumberFormat="1" applyFont="1" applyFill="1" applyBorder="1" applyAlignment="1" applyProtection="1">
      <alignment horizontal="center" vertical="center"/>
      <protection locked="0"/>
    </xf>
    <xf numFmtId="0" fontId="15" fillId="34" borderId="18" xfId="52" applyFont="1" applyFill="1" applyBorder="1" applyAlignment="1" applyProtection="1">
      <alignment horizontal="center" vertical="center" wrapText="1"/>
      <protection locked="0"/>
    </xf>
    <xf numFmtId="165" fontId="15" fillId="34" borderId="18" xfId="0" applyNumberFormat="1" applyFont="1" applyFill="1" applyBorder="1" applyAlignment="1" applyProtection="1">
      <alignment horizontal="center" vertical="center" wrapText="1"/>
      <protection locked="0"/>
    </xf>
    <xf numFmtId="165" fontId="15" fillId="34" borderId="18" xfId="52" applyNumberFormat="1" applyFont="1" applyFill="1" applyBorder="1" applyAlignment="1" applyProtection="1">
      <alignment horizontal="center" vertical="center" wrapText="1"/>
      <protection locked="0"/>
    </xf>
    <xf numFmtId="2" fontId="15" fillId="34" borderId="18" xfId="52" applyNumberFormat="1" applyFont="1" applyFill="1" applyBorder="1" applyAlignment="1" applyProtection="1">
      <alignment horizontal="center" vertical="center" wrapText="1"/>
      <protection locked="0"/>
    </xf>
    <xf numFmtId="165" fontId="18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0" xfId="59" applyFont="1" applyBorder="1" applyAlignment="1" applyProtection="1">
      <alignment horizontal="center" vertical="center" wrapText="1"/>
      <protection locked="0"/>
    </xf>
    <xf numFmtId="164" fontId="15" fillId="0" borderId="20" xfId="52" applyNumberFormat="1" applyFont="1" applyFill="1" applyBorder="1" applyAlignment="1" applyProtection="1">
      <alignment horizontal="center" vertical="center"/>
      <protection locked="0"/>
    </xf>
    <xf numFmtId="165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0" xfId="52" applyNumberFormat="1" applyFont="1" applyBorder="1" applyAlignment="1" applyProtection="1">
      <alignment horizontal="center" vertical="center"/>
      <protection locked="0"/>
    </xf>
    <xf numFmtId="164" fontId="15" fillId="35" borderId="20" xfId="52" applyNumberFormat="1" applyFont="1" applyFill="1" applyBorder="1" applyAlignment="1" applyProtection="1">
      <alignment horizontal="center" vertical="center"/>
      <protection locked="0"/>
    </xf>
    <xf numFmtId="165" fontId="15" fillId="0" borderId="20" xfId="52" applyNumberFormat="1" applyFont="1" applyFill="1" applyBorder="1" applyAlignment="1" applyProtection="1">
      <alignment horizontal="center" vertical="center"/>
      <protection locked="0"/>
    </xf>
    <xf numFmtId="2" fontId="15" fillId="36" borderId="20" xfId="52" applyNumberFormat="1" applyFont="1" applyFill="1" applyBorder="1" applyAlignment="1" applyProtection="1">
      <alignment horizontal="center" vertical="center"/>
      <protection locked="0"/>
    </xf>
    <xf numFmtId="0" fontId="21" fillId="0" borderId="0" xfId="59" applyFont="1" applyAlignment="1" applyProtection="1">
      <alignment vertical="center"/>
      <protection locked="0"/>
    </xf>
    <xf numFmtId="0" fontId="15" fillId="0" borderId="21" xfId="59" applyFont="1" applyBorder="1" applyAlignment="1" applyProtection="1">
      <alignment horizontal="center" vertical="center" wrapText="1"/>
      <protection locked="0"/>
    </xf>
    <xf numFmtId="164" fontId="15" fillId="35" borderId="21" xfId="52" applyNumberFormat="1" applyFont="1" applyFill="1" applyBorder="1" applyAlignment="1" applyProtection="1">
      <alignment horizontal="center" vertical="center"/>
      <protection locked="0"/>
    </xf>
    <xf numFmtId="165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1" xfId="52" applyNumberFormat="1" applyFont="1" applyBorder="1" applyAlignment="1" applyProtection="1">
      <alignment horizontal="center" vertical="center"/>
      <protection locked="0"/>
    </xf>
    <xf numFmtId="164" fontId="15" fillId="35" borderId="21" xfId="0" applyNumberFormat="1" applyFont="1" applyFill="1" applyBorder="1" applyAlignment="1" applyProtection="1">
      <alignment horizontal="center" vertical="center"/>
      <protection locked="0"/>
    </xf>
    <xf numFmtId="165" fontId="15" fillId="0" borderId="21" xfId="52" applyNumberFormat="1" applyFont="1" applyFill="1" applyBorder="1" applyAlignment="1" applyProtection="1">
      <alignment horizontal="center" vertical="center"/>
      <protection locked="0"/>
    </xf>
    <xf numFmtId="2" fontId="15" fillId="36" borderId="21" xfId="52" applyNumberFormat="1" applyFont="1" applyFill="1" applyBorder="1" applyAlignment="1" applyProtection="1">
      <alignment horizontal="center" vertical="center"/>
      <protection locked="0"/>
    </xf>
    <xf numFmtId="0" fontId="15" fillId="0" borderId="18" xfId="59" applyFont="1" applyBorder="1" applyAlignment="1" applyProtection="1">
      <alignment horizontal="center" vertical="center" wrapText="1"/>
      <protection locked="0"/>
    </xf>
    <xf numFmtId="164" fontId="15" fillId="35" borderId="18" xfId="52" applyNumberFormat="1" applyFont="1" applyFill="1" applyBorder="1" applyAlignment="1" applyProtection="1">
      <alignment horizontal="center" vertical="center"/>
      <protection locked="0"/>
    </xf>
    <xf numFmtId="165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8" xfId="52" applyNumberFormat="1" applyFont="1" applyBorder="1" applyAlignment="1" applyProtection="1">
      <alignment horizontal="center" vertical="center"/>
      <protection locked="0"/>
    </xf>
    <xf numFmtId="164" fontId="15" fillId="35" borderId="18" xfId="0" applyNumberFormat="1" applyFont="1" applyFill="1" applyBorder="1" applyAlignment="1" applyProtection="1">
      <alignment horizontal="center" vertical="center"/>
      <protection locked="0"/>
    </xf>
    <xf numFmtId="165" fontId="15" fillId="0" borderId="18" xfId="52" applyNumberFormat="1" applyFont="1" applyFill="1" applyBorder="1" applyAlignment="1" applyProtection="1">
      <alignment horizontal="center" vertical="center"/>
      <protection locked="0"/>
    </xf>
    <xf numFmtId="2" fontId="15" fillId="36" borderId="18" xfId="52" applyNumberFormat="1" applyFont="1" applyFill="1" applyBorder="1" applyAlignment="1" applyProtection="1">
      <alignment horizontal="center" vertical="center"/>
      <protection locked="0"/>
    </xf>
    <xf numFmtId="164" fontId="15" fillId="35" borderId="20" xfId="0" applyNumberFormat="1" applyFont="1" applyFill="1" applyBorder="1" applyAlignment="1" applyProtection="1">
      <alignment horizontal="center" vertical="center"/>
      <protection locked="0"/>
    </xf>
    <xf numFmtId="2" fontId="15" fillId="36" borderId="20" xfId="0" applyNumberFormat="1" applyFont="1" applyFill="1" applyBorder="1" applyAlignment="1" applyProtection="1">
      <alignment horizontal="center" vertical="center"/>
      <protection locked="0"/>
    </xf>
    <xf numFmtId="2" fontId="15" fillId="36" borderId="21" xfId="0" applyNumberFormat="1" applyFont="1" applyFill="1" applyBorder="1" applyAlignment="1" applyProtection="1">
      <alignment horizontal="center" vertical="center"/>
      <protection locked="0"/>
    </xf>
    <xf numFmtId="2" fontId="15" fillId="36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61" applyFont="1" applyAlignment="1" applyProtection="1">
      <alignment horizontal="left" vertical="center"/>
      <protection locked="0"/>
    </xf>
    <xf numFmtId="0" fontId="6" fillId="0" borderId="0" xfId="59" applyFont="1" applyAlignment="1" applyProtection="1">
      <alignment vertical="center"/>
      <protection locked="0"/>
    </xf>
    <xf numFmtId="0" fontId="22" fillId="0" borderId="0" xfId="59" applyFont="1" applyAlignment="1" applyProtection="1">
      <alignment vertical="center"/>
      <protection locked="0"/>
    </xf>
    <xf numFmtId="0" fontId="15" fillId="34" borderId="22" xfId="52" applyFont="1" applyFill="1" applyBorder="1" applyAlignment="1" applyProtection="1">
      <alignment horizontal="right" vertical="center"/>
      <protection locked="0"/>
    </xf>
    <xf numFmtId="0" fontId="16" fillId="34" borderId="23" xfId="52" applyFont="1" applyFill="1" applyBorder="1" applyAlignment="1" applyProtection="1">
      <alignment horizontal="center" vertical="center"/>
      <protection locked="0"/>
    </xf>
    <xf numFmtId="0" fontId="15" fillId="34" borderId="23" xfId="52" applyFont="1" applyFill="1" applyBorder="1" applyAlignment="1" applyProtection="1">
      <alignment vertical="center"/>
      <protection locked="0"/>
    </xf>
    <xf numFmtId="0" fontId="15" fillId="34" borderId="23" xfId="52" applyFont="1" applyFill="1" applyBorder="1" applyAlignment="1" applyProtection="1">
      <alignment horizontal="center" vertical="center"/>
      <protection locked="0"/>
    </xf>
    <xf numFmtId="164" fontId="16" fillId="34" borderId="24" xfId="52" applyNumberFormat="1" applyFont="1" applyFill="1" applyBorder="1" applyAlignment="1" applyProtection="1">
      <alignment horizontal="center" vertical="center"/>
      <protection locked="0"/>
    </xf>
    <xf numFmtId="0" fontId="15" fillId="34" borderId="25" xfId="52" applyFont="1" applyFill="1" applyBorder="1" applyAlignment="1" applyProtection="1">
      <alignment horizontal="right" vertical="center"/>
      <protection locked="0"/>
    </xf>
    <xf numFmtId="0" fontId="16" fillId="34" borderId="26" xfId="52" applyFont="1" applyFill="1" applyBorder="1" applyAlignment="1" applyProtection="1">
      <alignment horizontal="center" vertical="center"/>
      <protection locked="0"/>
    </xf>
    <xf numFmtId="0" fontId="15" fillId="34" borderId="26" xfId="52" applyFont="1" applyFill="1" applyBorder="1" applyAlignment="1" applyProtection="1">
      <alignment vertical="center"/>
      <protection locked="0"/>
    </xf>
    <xf numFmtId="0" fontId="15" fillId="34" borderId="26" xfId="52" applyFont="1" applyFill="1" applyBorder="1" applyAlignment="1" applyProtection="1">
      <alignment horizontal="right" vertical="center"/>
      <protection locked="0"/>
    </xf>
    <xf numFmtId="0" fontId="15" fillId="34" borderId="26" xfId="52" applyFont="1" applyFill="1" applyBorder="1" applyAlignment="1" applyProtection="1">
      <alignment horizontal="center" vertical="center"/>
      <protection locked="0"/>
    </xf>
    <xf numFmtId="164" fontId="16" fillId="34" borderId="27" xfId="52" applyNumberFormat="1" applyFont="1" applyFill="1" applyBorder="1" applyAlignment="1" applyProtection="1">
      <alignment horizontal="center" vertical="center"/>
      <protection locked="0"/>
    </xf>
    <xf numFmtId="0" fontId="15" fillId="34" borderId="28" xfId="52" applyFont="1" applyFill="1" applyBorder="1" applyAlignment="1" applyProtection="1">
      <alignment horizontal="center" vertical="center" wrapText="1"/>
      <protection locked="0"/>
    </xf>
    <xf numFmtId="165" fontId="15" fillId="34" borderId="28" xfId="0" applyNumberFormat="1" applyFont="1" applyFill="1" applyBorder="1" applyAlignment="1" applyProtection="1">
      <alignment horizontal="center" vertical="center" wrapText="1"/>
      <protection locked="0"/>
    </xf>
    <xf numFmtId="165" fontId="15" fillId="34" borderId="28" xfId="52" applyNumberFormat="1" applyFont="1" applyFill="1" applyBorder="1" applyAlignment="1" applyProtection="1">
      <alignment horizontal="center" vertical="center" wrapText="1"/>
      <protection locked="0"/>
    </xf>
    <xf numFmtId="2" fontId="15" fillId="34" borderId="28" xfId="52" applyNumberFormat="1" applyFont="1" applyFill="1" applyBorder="1" applyAlignment="1" applyProtection="1">
      <alignment horizontal="center" vertical="center" wrapText="1"/>
      <protection locked="0"/>
    </xf>
    <xf numFmtId="165" fontId="18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9" xfId="59" applyFont="1" applyBorder="1" applyAlignment="1" applyProtection="1">
      <alignment horizontal="center" vertical="center" wrapText="1"/>
      <protection locked="0"/>
    </xf>
    <xf numFmtId="164" fontId="15" fillId="0" borderId="29" xfId="52" applyNumberFormat="1" applyFont="1" applyFill="1" applyBorder="1" applyAlignment="1" applyProtection="1">
      <alignment horizontal="center" vertical="center"/>
      <protection locked="0"/>
    </xf>
    <xf numFmtId="165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52" applyNumberFormat="1" applyFont="1" applyBorder="1" applyAlignment="1" applyProtection="1">
      <alignment horizontal="center" vertical="center"/>
      <protection locked="0"/>
    </xf>
    <xf numFmtId="164" fontId="15" fillId="35" borderId="29" xfId="52" applyNumberFormat="1" applyFont="1" applyFill="1" applyBorder="1" applyAlignment="1" applyProtection="1">
      <alignment horizontal="center" vertical="center"/>
      <protection locked="0"/>
    </xf>
    <xf numFmtId="165" fontId="15" fillId="0" borderId="29" xfId="52" applyNumberFormat="1" applyFont="1" applyFill="1" applyBorder="1" applyAlignment="1" applyProtection="1">
      <alignment horizontal="center" vertical="center"/>
      <protection locked="0"/>
    </xf>
    <xf numFmtId="2" fontId="15" fillId="36" borderId="29" xfId="52" applyNumberFormat="1" applyFont="1" applyFill="1" applyBorder="1" applyAlignment="1" applyProtection="1">
      <alignment horizontal="center" vertical="center"/>
      <protection locked="0"/>
    </xf>
    <xf numFmtId="0" fontId="15" fillId="0" borderId="28" xfId="59" applyFont="1" applyBorder="1" applyAlignment="1" applyProtection="1">
      <alignment horizontal="center" vertical="center" wrapText="1"/>
      <protection locked="0"/>
    </xf>
    <xf numFmtId="164" fontId="15" fillId="35" borderId="28" xfId="52" applyNumberFormat="1" applyFont="1" applyFill="1" applyBorder="1" applyAlignment="1" applyProtection="1">
      <alignment horizontal="center" vertical="center"/>
      <protection locked="0"/>
    </xf>
    <xf numFmtId="165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8" xfId="52" applyNumberFormat="1" applyFont="1" applyBorder="1" applyAlignment="1" applyProtection="1">
      <alignment horizontal="center" vertical="center"/>
      <protection locked="0"/>
    </xf>
    <xf numFmtId="164" fontId="15" fillId="35" borderId="28" xfId="0" applyNumberFormat="1" applyFont="1" applyFill="1" applyBorder="1" applyAlignment="1" applyProtection="1">
      <alignment horizontal="center" vertical="center"/>
      <protection locked="0"/>
    </xf>
    <xf numFmtId="165" fontId="15" fillId="0" borderId="28" xfId="52" applyNumberFormat="1" applyFont="1" applyFill="1" applyBorder="1" applyAlignment="1" applyProtection="1">
      <alignment horizontal="center" vertical="center"/>
      <protection locked="0"/>
    </xf>
    <xf numFmtId="2" fontId="15" fillId="36" borderId="28" xfId="52" applyNumberFormat="1" applyFont="1" applyFill="1" applyBorder="1" applyAlignment="1" applyProtection="1">
      <alignment horizontal="center" vertical="center"/>
      <protection locked="0"/>
    </xf>
    <xf numFmtId="164" fontId="15" fillId="35" borderId="29" xfId="0" applyNumberFormat="1" applyFont="1" applyFill="1" applyBorder="1" applyAlignment="1" applyProtection="1">
      <alignment horizontal="center" vertical="center"/>
      <protection locked="0"/>
    </xf>
    <xf numFmtId="2" fontId="15" fillId="36" borderId="29" xfId="0" applyNumberFormat="1" applyFont="1" applyFill="1" applyBorder="1" applyAlignment="1" applyProtection="1">
      <alignment horizontal="center" vertical="center"/>
      <protection locked="0"/>
    </xf>
    <xf numFmtId="2" fontId="15" fillId="36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0" xfId="59" applyFont="1" applyBorder="1" applyAlignment="1" applyProtection="1">
      <alignment horizontal="center" vertical="center" wrapText="1"/>
      <protection locked="0"/>
    </xf>
    <xf numFmtId="0" fontId="6" fillId="0" borderId="0" xfId="61" applyFont="1" applyBorder="1" applyAlignment="1" applyProtection="1">
      <alignment horizontal="center" vertical="center" wrapText="1"/>
      <protection locked="0"/>
    </xf>
    <xf numFmtId="0" fontId="7" fillId="0" borderId="0" xfId="61" applyFont="1" applyBorder="1" applyAlignment="1" applyProtection="1">
      <alignment horizontal="center" vertical="center"/>
      <protection locked="0"/>
    </xf>
    <xf numFmtId="0" fontId="9" fillId="0" borderId="0" xfId="6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 applyProtection="1">
      <alignment horizontal="center" vertical="center"/>
      <protection locked="0"/>
    </xf>
    <xf numFmtId="0" fontId="12" fillId="34" borderId="30" xfId="61" applyFont="1" applyFill="1" applyBorder="1" applyAlignment="1" applyProtection="1">
      <alignment horizontal="center" vertical="center" textRotation="90" wrapText="1"/>
      <protection locked="0"/>
    </xf>
    <xf numFmtId="0" fontId="14" fillId="34" borderId="31" xfId="61" applyFont="1" applyFill="1" applyBorder="1" applyAlignment="1" applyProtection="1">
      <alignment horizontal="center" vertical="center" textRotation="90" wrapText="1"/>
      <protection locked="0"/>
    </xf>
    <xf numFmtId="0" fontId="12" fillId="34" borderId="31" xfId="61" applyFont="1" applyFill="1" applyBorder="1" applyAlignment="1" applyProtection="1">
      <alignment horizontal="left" vertical="center" wrapText="1"/>
      <protection locked="0"/>
    </xf>
    <xf numFmtId="0" fontId="12" fillId="34" borderId="31" xfId="61" applyFont="1" applyFill="1" applyBorder="1" applyAlignment="1" applyProtection="1">
      <alignment horizontal="center" vertical="center" wrapText="1"/>
      <protection locked="0"/>
    </xf>
    <xf numFmtId="0" fontId="12" fillId="34" borderId="31" xfId="61" applyFont="1" applyFill="1" applyBorder="1" applyAlignment="1" applyProtection="1">
      <alignment horizontal="center" vertical="center" textRotation="90" wrapText="1"/>
      <protection locked="0"/>
    </xf>
    <xf numFmtId="0" fontId="15" fillId="34" borderId="11" xfId="52" applyFont="1" applyFill="1" applyBorder="1" applyAlignment="1" applyProtection="1">
      <alignment horizontal="right" vertical="center"/>
      <protection locked="0"/>
    </xf>
    <xf numFmtId="164" fontId="17" fillId="34" borderId="31" xfId="52" applyNumberFormat="1" applyFont="1" applyFill="1" applyBorder="1" applyAlignment="1" applyProtection="1">
      <alignment horizontal="center" vertical="center" wrapText="1"/>
      <protection locked="0"/>
    </xf>
    <xf numFmtId="0" fontId="12" fillId="34" borderId="32" xfId="61" applyFont="1" applyFill="1" applyBorder="1" applyAlignment="1" applyProtection="1">
      <alignment horizontal="center" vertical="center" wrapText="1"/>
      <protection locked="0"/>
    </xf>
    <xf numFmtId="0" fontId="19" fillId="0" borderId="33" xfId="61" applyFont="1" applyBorder="1" applyAlignment="1" applyProtection="1">
      <alignment horizontal="center" vertical="center"/>
      <protection locked="0"/>
    </xf>
    <xf numFmtId="0" fontId="15" fillId="0" borderId="30" xfId="60" applyFont="1" applyBorder="1" applyAlignment="1" applyProtection="1">
      <alignment horizontal="center" vertical="center" wrapText="1"/>
      <protection locked="0"/>
    </xf>
    <xf numFmtId="0" fontId="7" fillId="0" borderId="34" xfId="61" applyFont="1" applyFill="1" applyBorder="1" applyAlignment="1" applyProtection="1">
      <alignment horizontal="center" vertical="center"/>
      <protection locked="0"/>
    </xf>
    <xf numFmtId="0" fontId="12" fillId="0" borderId="31" xfId="63" applyFont="1" applyBorder="1" applyAlignment="1" applyProtection="1">
      <alignment horizontal="left" vertical="center" wrapText="1"/>
      <protection locked="0"/>
    </xf>
    <xf numFmtId="49" fontId="15" fillId="0" borderId="31" xfId="63" applyNumberFormat="1" applyFont="1" applyBorder="1" applyAlignment="1" applyProtection="1">
      <alignment horizontal="center" vertical="center" wrapText="1"/>
      <protection locked="0"/>
    </xf>
    <xf numFmtId="0" fontId="15" fillId="0" borderId="31" xfId="63" applyFont="1" applyBorder="1" applyAlignment="1" applyProtection="1">
      <alignment horizontal="center" vertical="center"/>
      <protection locked="0"/>
    </xf>
    <xf numFmtId="49" fontId="15" fillId="0" borderId="31" xfId="63" applyNumberFormat="1" applyFont="1" applyBorder="1" applyAlignment="1" applyProtection="1">
      <alignment horizontal="center" vertical="center"/>
      <protection locked="0"/>
    </xf>
    <xf numFmtId="0" fontId="15" fillId="0" borderId="31" xfId="63" applyFont="1" applyBorder="1" applyAlignment="1" applyProtection="1">
      <alignment horizontal="center" vertical="center" wrapText="1"/>
      <protection locked="0"/>
    </xf>
    <xf numFmtId="0" fontId="15" fillId="0" borderId="31" xfId="59" applyFont="1" applyBorder="1" applyAlignment="1" applyProtection="1">
      <alignment horizontal="center" vertical="center" wrapText="1"/>
      <protection locked="0"/>
    </xf>
    <xf numFmtId="2" fontId="15" fillId="36" borderId="31" xfId="52" applyNumberFormat="1" applyFont="1" applyFill="1" applyBorder="1" applyAlignment="1" applyProtection="1">
      <alignment horizontal="center" vertical="center"/>
      <protection locked="0"/>
    </xf>
    <xf numFmtId="165" fontId="20" fillId="0" borderId="35" xfId="0" applyNumberFormat="1" applyFont="1" applyFill="1" applyBorder="1" applyAlignment="1" applyProtection="1">
      <alignment horizontal="center" vertical="center"/>
      <protection locked="0"/>
    </xf>
    <xf numFmtId="165" fontId="20" fillId="36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32" xfId="59" applyFont="1" applyBorder="1" applyAlignment="1" applyProtection="1">
      <alignment horizontal="center" vertical="center" wrapText="1"/>
      <protection locked="0"/>
    </xf>
    <xf numFmtId="0" fontId="12" fillId="0" borderId="34" xfId="63" applyFont="1" applyBorder="1" applyAlignment="1" applyProtection="1">
      <alignment horizontal="left" vertical="center" wrapText="1"/>
      <protection locked="0"/>
    </xf>
    <xf numFmtId="49" fontId="15" fillId="0" borderId="34" xfId="63" applyNumberFormat="1" applyFont="1" applyBorder="1" applyAlignment="1" applyProtection="1">
      <alignment horizontal="center" vertical="center" wrapText="1"/>
      <protection locked="0"/>
    </xf>
    <xf numFmtId="2" fontId="15" fillId="36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34" xfId="63" applyFont="1" applyBorder="1" applyAlignment="1" applyProtection="1">
      <alignment horizontal="center" vertical="center"/>
      <protection locked="0"/>
    </xf>
    <xf numFmtId="49" fontId="15" fillId="0" borderId="34" xfId="63" applyNumberFormat="1" applyFont="1" applyBorder="1" applyAlignment="1" applyProtection="1">
      <alignment horizontal="center" vertical="center"/>
      <protection locked="0"/>
    </xf>
    <xf numFmtId="0" fontId="12" fillId="34" borderId="36" xfId="61" applyFont="1" applyFill="1" applyBorder="1" applyAlignment="1" applyProtection="1">
      <alignment horizontal="center" vertical="center" textRotation="90" wrapText="1"/>
      <protection locked="0"/>
    </xf>
    <xf numFmtId="0" fontId="14" fillId="34" borderId="34" xfId="61" applyFont="1" applyFill="1" applyBorder="1" applyAlignment="1" applyProtection="1">
      <alignment horizontal="center" vertical="center" textRotation="90" wrapText="1"/>
      <protection locked="0"/>
    </xf>
    <xf numFmtId="0" fontId="12" fillId="34" borderId="34" xfId="61" applyFont="1" applyFill="1" applyBorder="1" applyAlignment="1" applyProtection="1">
      <alignment horizontal="left" vertical="center" wrapText="1"/>
      <protection locked="0"/>
    </xf>
    <xf numFmtId="0" fontId="12" fillId="34" borderId="34" xfId="61" applyFont="1" applyFill="1" applyBorder="1" applyAlignment="1" applyProtection="1">
      <alignment horizontal="center" vertical="center" wrapText="1"/>
      <protection locked="0"/>
    </xf>
    <xf numFmtId="0" fontId="12" fillId="34" borderId="34" xfId="61" applyFont="1" applyFill="1" applyBorder="1" applyAlignment="1" applyProtection="1">
      <alignment horizontal="center" vertical="center" textRotation="90" wrapText="1"/>
      <protection locked="0"/>
    </xf>
    <xf numFmtId="0" fontId="15" fillId="34" borderId="23" xfId="52" applyFont="1" applyFill="1" applyBorder="1" applyAlignment="1" applyProtection="1">
      <alignment horizontal="right" vertical="center"/>
      <protection locked="0"/>
    </xf>
    <xf numFmtId="164" fontId="17" fillId="34" borderId="34" xfId="52" applyNumberFormat="1" applyFont="1" applyFill="1" applyBorder="1" applyAlignment="1" applyProtection="1">
      <alignment horizontal="center" vertical="center" wrapText="1"/>
      <protection locked="0"/>
    </xf>
    <xf numFmtId="0" fontId="12" fillId="34" borderId="37" xfId="61" applyFont="1" applyFill="1" applyBorder="1" applyAlignment="1" applyProtection="1">
      <alignment horizontal="center" vertical="center" wrapText="1"/>
      <protection locked="0"/>
    </xf>
    <xf numFmtId="0" fontId="15" fillId="0" borderId="36" xfId="60" applyFont="1" applyFill="1" applyBorder="1" applyAlignment="1" applyProtection="1">
      <alignment horizontal="center" vertical="center" wrapText="1"/>
      <protection locked="0"/>
    </xf>
    <xf numFmtId="0" fontId="12" fillId="0" borderId="34" xfId="63" applyFont="1" applyFill="1" applyBorder="1" applyAlignment="1" applyProtection="1">
      <alignment horizontal="left" vertical="center" wrapText="1"/>
      <protection locked="0"/>
    </xf>
    <xf numFmtId="0" fontId="15" fillId="37" borderId="34" xfId="63" applyFont="1" applyFill="1" applyBorder="1" applyAlignment="1" applyProtection="1">
      <alignment horizontal="center" vertical="center"/>
      <protection locked="0"/>
    </xf>
    <xf numFmtId="0" fontId="15" fillId="0" borderId="34" xfId="63" applyFont="1" applyBorder="1" applyAlignment="1" applyProtection="1">
      <alignment horizontal="center" vertical="center" wrapText="1"/>
      <protection locked="0"/>
    </xf>
    <xf numFmtId="0" fontId="15" fillId="0" borderId="34" xfId="59" applyFont="1" applyBorder="1" applyAlignment="1" applyProtection="1">
      <alignment horizontal="center" vertical="center" wrapText="1"/>
      <protection locked="0"/>
    </xf>
    <xf numFmtId="2" fontId="15" fillId="36" borderId="34" xfId="52" applyNumberFormat="1" applyFont="1" applyFill="1" applyBorder="1" applyAlignment="1" applyProtection="1">
      <alignment horizontal="center" vertical="center"/>
      <protection locked="0"/>
    </xf>
    <xf numFmtId="165" fontId="20" fillId="0" borderId="34" xfId="0" applyNumberFormat="1" applyFont="1" applyFill="1" applyBorder="1" applyAlignment="1" applyProtection="1">
      <alignment horizontal="center" vertical="center"/>
      <protection locked="0"/>
    </xf>
    <xf numFmtId="165" fontId="20" fillId="38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37" xfId="59" applyFont="1" applyBorder="1" applyAlignment="1" applyProtection="1">
      <alignment horizontal="center" vertical="center" wrapText="1"/>
      <protection locked="0"/>
    </xf>
    <xf numFmtId="0" fontId="12" fillId="37" borderId="34" xfId="63" applyFont="1" applyFill="1" applyBorder="1" applyAlignment="1" applyProtection="1">
      <alignment horizontal="left" vertical="center" wrapText="1"/>
      <protection locked="0"/>
    </xf>
    <xf numFmtId="49" fontId="15" fillId="0" borderId="31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63" applyFont="1" applyBorder="1" applyAlignment="1" applyProtection="1">
      <alignment horizontal="left" vertical="center" wrapText="1"/>
      <protection locked="0"/>
    </xf>
    <xf numFmtId="0" fontId="15" fillId="0" borderId="18" xfId="63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2" fontId="15" fillId="36" borderId="34" xfId="0" applyNumberFormat="1" applyFont="1" applyFill="1" applyBorder="1" applyAlignment="1" applyProtection="1">
      <alignment horizontal="center" vertical="center"/>
      <protection locked="0"/>
    </xf>
    <xf numFmtId="0" fontId="12" fillId="37" borderId="31" xfId="63" applyFont="1" applyFill="1" applyBorder="1" applyAlignment="1" applyProtection="1">
      <alignment horizontal="left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31" xfId="59" applyFont="1" applyFill="1" applyBorder="1" applyAlignment="1" applyProtection="1">
      <alignment horizontal="center" vertical="center" wrapText="1"/>
      <protection locked="0"/>
    </xf>
    <xf numFmtId="49" fontId="15" fillId="0" borderId="40" xfId="63" applyNumberFormat="1" applyFont="1" applyFill="1" applyBorder="1" applyAlignment="1" applyProtection="1">
      <alignment horizontal="center" vertical="center" wrapText="1"/>
      <protection locked="0"/>
    </xf>
    <xf numFmtId="49" fontId="15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63" applyFont="1" applyFill="1" applyBorder="1" applyAlignment="1" applyProtection="1">
      <alignment horizontal="center" vertical="center" wrapText="1"/>
      <protection locked="0"/>
    </xf>
    <xf numFmtId="0" fontId="15" fillId="0" borderId="34" xfId="59" applyFont="1" applyFill="1" applyBorder="1" applyAlignment="1" applyProtection="1">
      <alignment horizontal="center" vertical="center" wrapText="1"/>
      <protection locked="0"/>
    </xf>
    <xf numFmtId="0" fontId="12" fillId="0" borderId="40" xfId="63" applyFont="1" applyBorder="1" applyAlignment="1" applyProtection="1">
      <alignment horizontal="left" vertical="center" wrapText="1"/>
      <protection locked="0"/>
    </xf>
    <xf numFmtId="49" fontId="15" fillId="0" borderId="40" xfId="63" applyNumberFormat="1" applyFont="1" applyBorder="1" applyAlignment="1" applyProtection="1">
      <alignment horizontal="center" vertical="center"/>
      <protection locked="0"/>
    </xf>
    <xf numFmtId="0" fontId="15" fillId="0" borderId="40" xfId="63" applyFont="1" applyBorder="1" applyAlignment="1" applyProtection="1">
      <alignment horizontal="center" vertical="center" wrapText="1"/>
      <protection locked="0"/>
    </xf>
    <xf numFmtId="0" fontId="15" fillId="0" borderId="41" xfId="59" applyFont="1" applyBorder="1" applyAlignment="1" applyProtection="1">
      <alignment horizontal="center" vertical="center" wrapText="1"/>
      <protection locked="0"/>
    </xf>
    <xf numFmtId="0" fontId="12" fillId="0" borderId="31" xfId="64" applyFont="1" applyBorder="1" applyAlignment="1" applyProtection="1">
      <alignment horizontal="left" vertical="center" wrapText="1"/>
      <protection locked="0"/>
    </xf>
    <xf numFmtId="49" fontId="15" fillId="0" borderId="31" xfId="64" applyNumberFormat="1" applyFont="1" applyBorder="1" applyAlignment="1" applyProtection="1">
      <alignment horizontal="center" vertical="center"/>
      <protection locked="0"/>
    </xf>
    <xf numFmtId="0" fontId="15" fillId="0" borderId="31" xfId="64" applyFont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 5" xfId="58"/>
    <cellStyle name="Обычный_Выездка технические1 2" xfId="59"/>
    <cellStyle name="Обычный_Измайлово-2003 2" xfId="60"/>
    <cellStyle name="Обычный_Лист Microsoft Excel 2" xfId="61"/>
    <cellStyle name="Обычный_ПРИМЕРЫ ТЕХ.РЕЗУЛЬТАТОВ - Выездка" xfId="62"/>
    <cellStyle name="Обычный_Россия (В) юниоры" xfId="63"/>
    <cellStyle name="Обычный_Россия (В) юниоры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5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431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431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431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431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431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431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431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431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zoomScale="90" zoomScaleNormal="90" zoomScalePageLayoutView="0" workbookViewId="0" topLeftCell="A7">
      <selection activeCell="Q34" sqref="Q34"/>
    </sheetView>
  </sheetViews>
  <sheetFormatPr defaultColWidth="9.140625" defaultRowHeight="15"/>
  <cols>
    <col min="1" max="1" width="3.7109375" style="1" customWidth="1"/>
    <col min="2" max="2" width="5.8515625" style="1" customWidth="1"/>
    <col min="3" max="3" width="15.7109375" style="1" customWidth="1"/>
    <col min="4" max="4" width="9.421875" style="1" customWidth="1"/>
    <col min="5" max="5" width="0.13671875" style="1" customWidth="1"/>
    <col min="6" max="6" width="25.7109375" style="1" customWidth="1"/>
    <col min="7" max="7" width="7.7109375" style="1" customWidth="1"/>
    <col min="8" max="8" width="14.00390625" style="1" customWidth="1"/>
    <col min="9" max="9" width="17.140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2.28125" style="1" customWidth="1"/>
    <col min="19" max="19" width="9.7109375" style="1" customWidth="1"/>
    <col min="20" max="20" width="6.710937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19" s="10" customFormat="1" ht="4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20" ht="30" customHeight="1">
      <c r="A3" s="104" t="s">
        <v>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19" s="11" customFormat="1" ht="15.75" customHeight="1">
      <c r="A4" s="105" t="s">
        <v>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s="12" customFormat="1" ht="15.75" customHeight="1">
      <c r="A5" s="106" t="s">
        <v>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s="13" customFormat="1" ht="15.75" customHeight="1">
      <c r="A6" s="107" t="s">
        <v>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s="13" customFormat="1" ht="13.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8" spans="1:19" s="18" customFormat="1" ht="15" customHeight="1">
      <c r="A8" s="14" t="s">
        <v>10</v>
      </c>
      <c r="B8" s="15"/>
      <c r="C8" s="16"/>
      <c r="D8" s="16"/>
      <c r="E8" s="16"/>
      <c r="F8" s="16"/>
      <c r="G8" s="16"/>
      <c r="H8" s="17"/>
      <c r="I8" s="15"/>
      <c r="J8" s="15"/>
      <c r="K8" s="15"/>
      <c r="L8" s="15"/>
      <c r="M8" s="15"/>
      <c r="N8" s="15"/>
      <c r="O8" s="15"/>
      <c r="P8" s="15"/>
      <c r="S8" s="15" t="s">
        <v>11</v>
      </c>
    </row>
    <row r="9" spans="1:20" s="24" customFormat="1" ht="15" customHeight="1">
      <c r="A9" s="109" t="s">
        <v>12</v>
      </c>
      <c r="B9" s="110" t="s">
        <v>13</v>
      </c>
      <c r="C9" s="111" t="s">
        <v>14</v>
      </c>
      <c r="D9" s="112" t="s">
        <v>15</v>
      </c>
      <c r="E9" s="113" t="s">
        <v>16</v>
      </c>
      <c r="F9" s="111" t="s">
        <v>17</v>
      </c>
      <c r="G9" s="112" t="s">
        <v>15</v>
      </c>
      <c r="H9" s="112" t="s">
        <v>18</v>
      </c>
      <c r="I9" s="112" t="s">
        <v>19</v>
      </c>
      <c r="J9" s="113" t="s">
        <v>20</v>
      </c>
      <c r="K9" s="19" t="s">
        <v>21</v>
      </c>
      <c r="L9" s="20">
        <v>30</v>
      </c>
      <c r="M9" s="21" t="s">
        <v>22</v>
      </c>
      <c r="N9" s="114" t="s">
        <v>23</v>
      </c>
      <c r="O9" s="114"/>
      <c r="P9" s="21">
        <v>1</v>
      </c>
      <c r="Q9" s="22" t="s">
        <v>24</v>
      </c>
      <c r="R9" s="23">
        <v>0.020833333333333332</v>
      </c>
      <c r="S9" s="115" t="s">
        <v>25</v>
      </c>
      <c r="T9" s="116" t="s">
        <v>26</v>
      </c>
    </row>
    <row r="10" spans="1:20" s="24" customFormat="1" ht="15" customHeight="1">
      <c r="A10" s="109"/>
      <c r="B10" s="110"/>
      <c r="C10" s="111"/>
      <c r="D10" s="112"/>
      <c r="E10" s="113"/>
      <c r="F10" s="111"/>
      <c r="G10" s="112"/>
      <c r="H10" s="112"/>
      <c r="I10" s="112"/>
      <c r="J10" s="113"/>
      <c r="K10" s="25" t="s">
        <v>27</v>
      </c>
      <c r="L10" s="26">
        <v>30</v>
      </c>
      <c r="M10" s="27" t="s">
        <v>22</v>
      </c>
      <c r="N10" s="28"/>
      <c r="O10" s="28"/>
      <c r="P10" s="27">
        <v>2</v>
      </c>
      <c r="Q10" s="29" t="s">
        <v>24</v>
      </c>
      <c r="R10" s="30">
        <v>0.027777777777777776</v>
      </c>
      <c r="S10" s="115"/>
      <c r="T10" s="116"/>
    </row>
    <row r="11" spans="1:20" s="24" customFormat="1" ht="15" customHeight="1">
      <c r="A11" s="109"/>
      <c r="B11" s="110"/>
      <c r="C11" s="111"/>
      <c r="D11" s="112"/>
      <c r="E11" s="113"/>
      <c r="F11" s="111"/>
      <c r="G11" s="112"/>
      <c r="H11" s="112"/>
      <c r="I11" s="112"/>
      <c r="J11" s="113"/>
      <c r="K11" s="31" t="s">
        <v>28</v>
      </c>
      <c r="L11" s="32">
        <v>20</v>
      </c>
      <c r="M11" s="33" t="s">
        <v>22</v>
      </c>
      <c r="N11" s="34"/>
      <c r="O11" s="34"/>
      <c r="P11" s="33"/>
      <c r="Q11" s="35"/>
      <c r="R11" s="36"/>
      <c r="S11" s="115"/>
      <c r="T11" s="116"/>
    </row>
    <row r="12" spans="1:20" s="24" customFormat="1" ht="39.75" customHeight="1">
      <c r="A12" s="109"/>
      <c r="B12" s="110"/>
      <c r="C12" s="111"/>
      <c r="D12" s="112"/>
      <c r="E12" s="113"/>
      <c r="F12" s="111"/>
      <c r="G12" s="112"/>
      <c r="H12" s="112"/>
      <c r="I12" s="112"/>
      <c r="J12" s="113"/>
      <c r="K12" s="37" t="s">
        <v>29</v>
      </c>
      <c r="L12" s="38" t="s">
        <v>30</v>
      </c>
      <c r="M12" s="39" t="s">
        <v>31</v>
      </c>
      <c r="N12" s="39" t="s">
        <v>32</v>
      </c>
      <c r="O12" s="39" t="s">
        <v>33</v>
      </c>
      <c r="P12" s="40" t="s">
        <v>34</v>
      </c>
      <c r="Q12" s="40" t="s">
        <v>35</v>
      </c>
      <c r="R12" s="41" t="s">
        <v>36</v>
      </c>
      <c r="S12" s="115"/>
      <c r="T12" s="116"/>
    </row>
    <row r="13" spans="1:20" ht="15">
      <c r="A13" s="117" t="s">
        <v>37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</row>
    <row r="14" spans="1:20" s="49" customFormat="1" ht="18" customHeight="1">
      <c r="A14" s="118">
        <v>1</v>
      </c>
      <c r="B14" s="119">
        <v>306</v>
      </c>
      <c r="C14" s="120" t="s">
        <v>38</v>
      </c>
      <c r="D14" s="121" t="s">
        <v>39</v>
      </c>
      <c r="E14" s="122"/>
      <c r="F14" s="120" t="s">
        <v>40</v>
      </c>
      <c r="G14" s="123" t="s">
        <v>41</v>
      </c>
      <c r="H14" s="124" t="s">
        <v>42</v>
      </c>
      <c r="I14" s="125" t="s">
        <v>43</v>
      </c>
      <c r="J14" s="42">
        <v>1</v>
      </c>
      <c r="K14" s="43">
        <v>0.40625</v>
      </c>
      <c r="L14" s="44">
        <v>0.48641203703703706</v>
      </c>
      <c r="M14" s="45">
        <v>0.49614583333333334</v>
      </c>
      <c r="N14" s="46">
        <f aca="true" t="shared" si="0" ref="N14:N19">M14-L14</f>
        <v>0.009733796296296282</v>
      </c>
      <c r="O14" s="47">
        <f aca="true" t="shared" si="1" ref="O14:O19">L14-K14</f>
        <v>0.08016203703703706</v>
      </c>
      <c r="P14" s="48">
        <f>$L$9/O14/24</f>
        <v>15.593416113196646</v>
      </c>
      <c r="Q14" s="126">
        <f>SUM($L$9:$L$11)/R14/24</f>
        <v>15.13002364066193</v>
      </c>
      <c r="R14" s="127">
        <f>SUM(O14:O16)</f>
        <v>0.22031250000000013</v>
      </c>
      <c r="S14" s="128">
        <f>SUM(N14:N16)+R14</f>
        <v>0.24554398148148154</v>
      </c>
      <c r="T14" s="129">
        <v>2</v>
      </c>
    </row>
    <row r="15" spans="1:20" s="49" customFormat="1" ht="18" customHeight="1">
      <c r="A15" s="118"/>
      <c r="B15" s="119"/>
      <c r="C15" s="120"/>
      <c r="D15" s="121"/>
      <c r="E15" s="122"/>
      <c r="F15" s="120"/>
      <c r="G15" s="123"/>
      <c r="H15" s="124"/>
      <c r="I15" s="125"/>
      <c r="J15" s="50">
        <v>2</v>
      </c>
      <c r="K15" s="51">
        <f>M14+$R$9</f>
        <v>0.5169791666666667</v>
      </c>
      <c r="L15" s="52">
        <v>0.6044328703703704</v>
      </c>
      <c r="M15" s="53">
        <v>0.6154166666666666</v>
      </c>
      <c r="N15" s="54">
        <f t="shared" si="0"/>
        <v>0.0109837962962962</v>
      </c>
      <c r="O15" s="55">
        <f t="shared" si="1"/>
        <v>0.08745370370370376</v>
      </c>
      <c r="P15" s="56">
        <f>$L$10/O15/24</f>
        <v>14.293276866066693</v>
      </c>
      <c r="Q15" s="126"/>
      <c r="R15" s="127"/>
      <c r="S15" s="128"/>
      <c r="T15" s="129"/>
    </row>
    <row r="16" spans="1:20" s="49" customFormat="1" ht="18" customHeight="1">
      <c r="A16" s="118"/>
      <c r="B16" s="119"/>
      <c r="C16" s="120"/>
      <c r="D16" s="121"/>
      <c r="E16" s="122"/>
      <c r="F16" s="120"/>
      <c r="G16" s="123"/>
      <c r="H16" s="124"/>
      <c r="I16" s="125"/>
      <c r="J16" s="57">
        <v>3</v>
      </c>
      <c r="K16" s="58">
        <f>M15+$R$10</f>
        <v>0.6431944444444444</v>
      </c>
      <c r="L16" s="59">
        <v>0.6958912037037037</v>
      </c>
      <c r="M16" s="60">
        <v>0.7004050925925926</v>
      </c>
      <c r="N16" s="61">
        <f t="shared" si="0"/>
        <v>0.004513888888888928</v>
      </c>
      <c r="O16" s="62">
        <f t="shared" si="1"/>
        <v>0.05269675925925932</v>
      </c>
      <c r="P16" s="63">
        <f>$L$11/O16/24</f>
        <v>15.813749176367212</v>
      </c>
      <c r="Q16" s="126"/>
      <c r="R16" s="127"/>
      <c r="S16" s="128"/>
      <c r="T16" s="129"/>
    </row>
    <row r="17" spans="1:20" s="49" customFormat="1" ht="18" customHeight="1">
      <c r="A17" s="118">
        <v>2</v>
      </c>
      <c r="B17" s="119">
        <v>314</v>
      </c>
      <c r="C17" s="130" t="s">
        <v>44</v>
      </c>
      <c r="D17" s="131" t="s">
        <v>45</v>
      </c>
      <c r="E17" s="122"/>
      <c r="F17" s="120" t="s">
        <v>46</v>
      </c>
      <c r="G17" s="123" t="s">
        <v>47</v>
      </c>
      <c r="H17" s="124" t="s">
        <v>42</v>
      </c>
      <c r="I17" s="125" t="s">
        <v>43</v>
      </c>
      <c r="J17" s="42">
        <v>1</v>
      </c>
      <c r="K17" s="43">
        <v>0.40625</v>
      </c>
      <c r="L17" s="44">
        <v>0.4864814814814815</v>
      </c>
      <c r="M17" s="45">
        <v>0.4964236111111111</v>
      </c>
      <c r="N17" s="64">
        <f t="shared" si="0"/>
        <v>0.009942129629629592</v>
      </c>
      <c r="O17" s="47">
        <f t="shared" si="1"/>
        <v>0.08023148148148151</v>
      </c>
      <c r="P17" s="48">
        <f>$L$9/O17/24</f>
        <v>15.579919215233692</v>
      </c>
      <c r="Q17" s="132">
        <f>SUM($L$9:$L$11)/R17/24</f>
        <v>15.195483564607185</v>
      </c>
      <c r="R17" s="127">
        <f>SUM(O17:O19)</f>
        <v>0.21936342592592595</v>
      </c>
      <c r="S17" s="128">
        <f>SUM(N17:N19)+R17</f>
        <v>0.25165509259259256</v>
      </c>
      <c r="T17" s="129">
        <v>2</v>
      </c>
    </row>
    <row r="18" spans="1:20" s="49" customFormat="1" ht="18" customHeight="1">
      <c r="A18" s="118"/>
      <c r="B18" s="119"/>
      <c r="C18" s="130"/>
      <c r="D18" s="131"/>
      <c r="E18" s="122"/>
      <c r="F18" s="120"/>
      <c r="G18" s="123"/>
      <c r="H18" s="124"/>
      <c r="I18" s="125"/>
      <c r="J18" s="50">
        <v>2</v>
      </c>
      <c r="K18" s="51">
        <f>M17+$R$9</f>
        <v>0.5172569444444445</v>
      </c>
      <c r="L18" s="52">
        <v>0.6035532407407408</v>
      </c>
      <c r="M18" s="53">
        <v>0.6152662037037037</v>
      </c>
      <c r="N18" s="54">
        <f t="shared" si="0"/>
        <v>0.01171296296296287</v>
      </c>
      <c r="O18" s="55">
        <f t="shared" si="1"/>
        <v>0.08629629629629632</v>
      </c>
      <c r="P18" s="56">
        <f>$L$10/O18/24</f>
        <v>14.484978540772529</v>
      </c>
      <c r="Q18" s="132"/>
      <c r="R18" s="127"/>
      <c r="S18" s="128"/>
      <c r="T18" s="129"/>
    </row>
    <row r="19" spans="1:20" s="49" customFormat="1" ht="18" customHeight="1">
      <c r="A19" s="118"/>
      <c r="B19" s="119"/>
      <c r="C19" s="130"/>
      <c r="D19" s="131"/>
      <c r="E19" s="122"/>
      <c r="F19" s="120"/>
      <c r="G19" s="123"/>
      <c r="H19" s="124"/>
      <c r="I19" s="125"/>
      <c r="J19" s="57">
        <v>3</v>
      </c>
      <c r="K19" s="58">
        <f>M18+$R$10</f>
        <v>0.6430439814814815</v>
      </c>
      <c r="L19" s="59">
        <v>0.6958796296296296</v>
      </c>
      <c r="M19" s="60">
        <v>0.7065162037037037</v>
      </c>
      <c r="N19" s="61">
        <f t="shared" si="0"/>
        <v>0.010636574074074145</v>
      </c>
      <c r="O19" s="62">
        <f t="shared" si="1"/>
        <v>0.05283564814814812</v>
      </c>
      <c r="P19" s="63">
        <f>$L$11/O19/24</f>
        <v>15.772179627601323</v>
      </c>
      <c r="Q19" s="132"/>
      <c r="R19" s="127"/>
      <c r="S19" s="128"/>
      <c r="T19" s="129"/>
    </row>
    <row r="20" spans="1:20" ht="15">
      <c r="A20" s="117" t="s">
        <v>48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1:20" s="49" customFormat="1" ht="18" customHeight="1">
      <c r="A21" s="118">
        <v>1</v>
      </c>
      <c r="B21" s="119">
        <v>313</v>
      </c>
      <c r="C21" s="130" t="s">
        <v>49</v>
      </c>
      <c r="D21" s="131" t="s">
        <v>50</v>
      </c>
      <c r="E21" s="133"/>
      <c r="F21" s="130" t="s">
        <v>51</v>
      </c>
      <c r="G21" s="134" t="s">
        <v>52</v>
      </c>
      <c r="H21" s="124" t="s">
        <v>53</v>
      </c>
      <c r="I21" s="125" t="s">
        <v>43</v>
      </c>
      <c r="J21" s="42">
        <v>1</v>
      </c>
      <c r="K21" s="43">
        <v>0.40625</v>
      </c>
      <c r="L21" s="44">
        <v>0.4865162037037037</v>
      </c>
      <c r="M21" s="45">
        <v>0.4887268518518519</v>
      </c>
      <c r="N21" s="64">
        <f aca="true" t="shared" si="2" ref="N21:N32">M21-L21</f>
        <v>0.0022106481481481977</v>
      </c>
      <c r="O21" s="47">
        <f aca="true" t="shared" si="3" ref="O21:O32">L21-K21</f>
        <v>0.08026620370370369</v>
      </c>
      <c r="P21" s="48">
        <f>$L$9/O21/24</f>
        <v>15.57317952415285</v>
      </c>
      <c r="Q21" s="132">
        <f>SUM($L$9:$L$11)/R21/24</f>
        <v>14.563106796116514</v>
      </c>
      <c r="R21" s="127">
        <f>SUM(O21:O23)</f>
        <v>0.22888888888888875</v>
      </c>
      <c r="S21" s="128">
        <f>SUM(N21:N23)+R21</f>
        <v>0.24017361111111107</v>
      </c>
      <c r="T21" s="129">
        <v>2</v>
      </c>
    </row>
    <row r="22" spans="1:20" s="49" customFormat="1" ht="18" customHeight="1">
      <c r="A22" s="118"/>
      <c r="B22" s="119"/>
      <c r="C22" s="130"/>
      <c r="D22" s="131"/>
      <c r="E22" s="133"/>
      <c r="F22" s="130"/>
      <c r="G22" s="134"/>
      <c r="H22" s="124"/>
      <c r="I22" s="125"/>
      <c r="J22" s="50">
        <v>2</v>
      </c>
      <c r="K22" s="51">
        <f>M21+$R$9</f>
        <v>0.5095601851851852</v>
      </c>
      <c r="L22" s="52">
        <v>0.6035763888888889</v>
      </c>
      <c r="M22" s="53">
        <v>0.6090277777777778</v>
      </c>
      <c r="N22" s="54">
        <f t="shared" si="2"/>
        <v>0.005451388888888964</v>
      </c>
      <c r="O22" s="55">
        <f t="shared" si="3"/>
        <v>0.09401620370370367</v>
      </c>
      <c r="P22" s="56">
        <f>$L$10/O22/24</f>
        <v>13.295580450572453</v>
      </c>
      <c r="Q22" s="132"/>
      <c r="R22" s="127"/>
      <c r="S22" s="128"/>
      <c r="T22" s="129"/>
    </row>
    <row r="23" spans="1:20" s="49" customFormat="1" ht="18" customHeight="1">
      <c r="A23" s="118"/>
      <c r="B23" s="119"/>
      <c r="C23" s="130"/>
      <c r="D23" s="131"/>
      <c r="E23" s="133"/>
      <c r="F23" s="130"/>
      <c r="G23" s="134"/>
      <c r="H23" s="124"/>
      <c r="I23" s="125"/>
      <c r="J23" s="57">
        <v>3</v>
      </c>
      <c r="K23" s="58">
        <f>M22+$R$10</f>
        <v>0.6368055555555556</v>
      </c>
      <c r="L23" s="59">
        <v>0.691412037037037</v>
      </c>
      <c r="M23" s="60">
        <v>0.6950347222222222</v>
      </c>
      <c r="N23" s="61">
        <f t="shared" si="2"/>
        <v>0.0036226851851851594</v>
      </c>
      <c r="O23" s="62">
        <f t="shared" si="3"/>
        <v>0.054606481481481395</v>
      </c>
      <c r="P23" s="63">
        <f>$L$11/O23/24</f>
        <v>15.260703688003415</v>
      </c>
      <c r="Q23" s="132"/>
      <c r="R23" s="127"/>
      <c r="S23" s="128"/>
      <c r="T23" s="129"/>
    </row>
    <row r="24" spans="1:20" s="49" customFormat="1" ht="18" customHeight="1">
      <c r="A24" s="118">
        <v>2</v>
      </c>
      <c r="B24" s="119">
        <v>315</v>
      </c>
      <c r="C24" s="130" t="s">
        <v>54</v>
      </c>
      <c r="D24" s="131" t="s">
        <v>55</v>
      </c>
      <c r="E24" s="133"/>
      <c r="F24" s="130" t="s">
        <v>56</v>
      </c>
      <c r="G24" s="134" t="s">
        <v>57</v>
      </c>
      <c r="H24" s="124" t="s">
        <v>42</v>
      </c>
      <c r="I24" s="125" t="s">
        <v>43</v>
      </c>
      <c r="J24" s="42">
        <v>1</v>
      </c>
      <c r="K24" s="43">
        <v>0.40625</v>
      </c>
      <c r="L24" s="44">
        <v>0.4864351851851852</v>
      </c>
      <c r="M24" s="45">
        <v>0.49587962962962967</v>
      </c>
      <c r="N24" s="64">
        <f t="shared" si="2"/>
        <v>0.009444444444444478</v>
      </c>
      <c r="O24" s="47">
        <f t="shared" si="3"/>
        <v>0.08018518518518519</v>
      </c>
      <c r="P24" s="65">
        <f>$L$9/O24/24</f>
        <v>15.588914549653579</v>
      </c>
      <c r="Q24" s="132">
        <f>SUM($L$9:$L$11)/R24/24</f>
        <v>15.163481282577798</v>
      </c>
      <c r="R24" s="127">
        <f>SUM(O24:O26)</f>
        <v>0.21982638888888878</v>
      </c>
      <c r="S24" s="128">
        <f>SUM(N24:N26)+R24</f>
        <v>0.2516203703703704</v>
      </c>
      <c r="T24" s="129">
        <v>2</v>
      </c>
    </row>
    <row r="25" spans="1:20" s="49" customFormat="1" ht="18" customHeight="1">
      <c r="A25" s="118"/>
      <c r="B25" s="119"/>
      <c r="C25" s="130"/>
      <c r="D25" s="131"/>
      <c r="E25" s="133"/>
      <c r="F25" s="130"/>
      <c r="G25" s="134"/>
      <c r="H25" s="124"/>
      <c r="I25" s="125"/>
      <c r="J25" s="50">
        <v>2</v>
      </c>
      <c r="K25" s="51">
        <f>M24+$R$9</f>
        <v>0.516712962962963</v>
      </c>
      <c r="L25" s="52">
        <v>0.6035185185185185</v>
      </c>
      <c r="M25" s="53">
        <v>0.6152430555555556</v>
      </c>
      <c r="N25" s="54">
        <f t="shared" si="2"/>
        <v>0.01172453703703713</v>
      </c>
      <c r="O25" s="55">
        <f t="shared" si="3"/>
        <v>0.08680555555555547</v>
      </c>
      <c r="P25" s="66">
        <f>$L$10/O25/24</f>
        <v>14.400000000000015</v>
      </c>
      <c r="Q25" s="132"/>
      <c r="R25" s="127"/>
      <c r="S25" s="128"/>
      <c r="T25" s="129"/>
    </row>
    <row r="26" spans="1:20" s="49" customFormat="1" ht="18" customHeight="1">
      <c r="A26" s="118"/>
      <c r="B26" s="119"/>
      <c r="C26" s="130"/>
      <c r="D26" s="131"/>
      <c r="E26" s="133"/>
      <c r="F26" s="130"/>
      <c r="G26" s="134"/>
      <c r="H26" s="124"/>
      <c r="I26" s="125"/>
      <c r="J26" s="57">
        <v>3</v>
      </c>
      <c r="K26" s="58">
        <f>M25+$R$10</f>
        <v>0.6430208333333334</v>
      </c>
      <c r="L26" s="59">
        <v>0.6958564814814815</v>
      </c>
      <c r="M26" s="60">
        <v>0.7064814814814815</v>
      </c>
      <c r="N26" s="61">
        <f t="shared" si="2"/>
        <v>0.010624999999999996</v>
      </c>
      <c r="O26" s="62">
        <f t="shared" si="3"/>
        <v>0.05283564814814812</v>
      </c>
      <c r="P26" s="67">
        <f>$L$11/O26/24</f>
        <v>15.772179627601323</v>
      </c>
      <c r="Q26" s="132"/>
      <c r="R26" s="127"/>
      <c r="S26" s="128"/>
      <c r="T26" s="129"/>
    </row>
    <row r="27" spans="1:20" s="49" customFormat="1" ht="18" customHeight="1">
      <c r="A27" s="118">
        <v>3</v>
      </c>
      <c r="B27" s="119">
        <v>312</v>
      </c>
      <c r="C27" s="130" t="s">
        <v>58</v>
      </c>
      <c r="D27" s="131" t="s">
        <v>59</v>
      </c>
      <c r="E27" s="133"/>
      <c r="F27" s="130" t="s">
        <v>60</v>
      </c>
      <c r="G27" s="134" t="s">
        <v>61</v>
      </c>
      <c r="H27" s="124" t="s">
        <v>42</v>
      </c>
      <c r="I27" s="125" t="s">
        <v>43</v>
      </c>
      <c r="J27" s="42">
        <v>1</v>
      </c>
      <c r="K27" s="43">
        <v>0.40625</v>
      </c>
      <c r="L27" s="44">
        <v>0.48644675925925923</v>
      </c>
      <c r="M27" s="45">
        <v>0.49592592592592594</v>
      </c>
      <c r="N27" s="64">
        <f t="shared" si="2"/>
        <v>0.009479166666666705</v>
      </c>
      <c r="O27" s="47">
        <f t="shared" si="3"/>
        <v>0.08019675925925923</v>
      </c>
      <c r="P27" s="65">
        <f>$L$9/O27/24</f>
        <v>15.586664742387073</v>
      </c>
      <c r="Q27" s="132">
        <f>SUM($L$9:$L$11)/R27/24</f>
        <v>15.172268464861451</v>
      </c>
      <c r="R27" s="127">
        <f>SUM(O27:O29)</f>
        <v>0.21969907407407402</v>
      </c>
      <c r="S27" s="128">
        <f>SUM(N27:N29)+R27</f>
        <v>0.2516782407407408</v>
      </c>
      <c r="T27" s="129">
        <v>2</v>
      </c>
    </row>
    <row r="28" spans="1:20" s="49" customFormat="1" ht="18" customHeight="1">
      <c r="A28" s="118"/>
      <c r="B28" s="119"/>
      <c r="C28" s="130"/>
      <c r="D28" s="131"/>
      <c r="E28" s="133"/>
      <c r="F28" s="130"/>
      <c r="G28" s="134"/>
      <c r="H28" s="124"/>
      <c r="I28" s="125"/>
      <c r="J28" s="50">
        <v>2</v>
      </c>
      <c r="K28" s="51">
        <f>M27+$R$9</f>
        <v>0.5167592592592593</v>
      </c>
      <c r="L28" s="52">
        <v>0.6035300925925926</v>
      </c>
      <c r="M28" s="53">
        <v>0.6153587962962963</v>
      </c>
      <c r="N28" s="54">
        <f t="shared" si="2"/>
        <v>0.011828703703703702</v>
      </c>
      <c r="O28" s="55">
        <f t="shared" si="3"/>
        <v>0.08677083333333335</v>
      </c>
      <c r="P28" s="66">
        <f>$L$10/O28/24</f>
        <v>14.405762304921966</v>
      </c>
      <c r="Q28" s="132"/>
      <c r="R28" s="127"/>
      <c r="S28" s="128"/>
      <c r="T28" s="129"/>
    </row>
    <row r="29" spans="1:20" s="49" customFormat="1" ht="18" customHeight="1">
      <c r="A29" s="118"/>
      <c r="B29" s="119"/>
      <c r="C29" s="130"/>
      <c r="D29" s="131"/>
      <c r="E29" s="133"/>
      <c r="F29" s="130"/>
      <c r="G29" s="134"/>
      <c r="H29" s="124"/>
      <c r="I29" s="125"/>
      <c r="J29" s="57">
        <v>3</v>
      </c>
      <c r="K29" s="58">
        <f>M28+$R$10</f>
        <v>0.6431365740740741</v>
      </c>
      <c r="L29" s="59">
        <v>0.6958680555555555</v>
      </c>
      <c r="M29" s="60">
        <v>0.7065393518518519</v>
      </c>
      <c r="N29" s="61">
        <f t="shared" si="2"/>
        <v>0.010671296296296373</v>
      </c>
      <c r="O29" s="62">
        <f t="shared" si="3"/>
        <v>0.052731481481481435</v>
      </c>
      <c r="P29" s="67">
        <f>$L$11/O29/24</f>
        <v>15.8033362598771</v>
      </c>
      <c r="Q29" s="132"/>
      <c r="R29" s="127"/>
      <c r="S29" s="128"/>
      <c r="T29" s="129"/>
    </row>
    <row r="30" spans="1:20" s="49" customFormat="1" ht="18" customHeight="1">
      <c r="A30" s="118">
        <v>4</v>
      </c>
      <c r="B30" s="119">
        <v>311</v>
      </c>
      <c r="C30" s="120" t="s">
        <v>62</v>
      </c>
      <c r="D30" s="121" t="s">
        <v>63</v>
      </c>
      <c r="E30" s="122"/>
      <c r="F30" s="120" t="s">
        <v>64</v>
      </c>
      <c r="G30" s="123" t="s">
        <v>65</v>
      </c>
      <c r="H30" s="124" t="s">
        <v>66</v>
      </c>
      <c r="I30" s="125" t="s">
        <v>67</v>
      </c>
      <c r="J30" s="42">
        <v>1</v>
      </c>
      <c r="K30" s="43">
        <v>0.34722222222222227</v>
      </c>
      <c r="L30" s="44">
        <v>0.44895833333333335</v>
      </c>
      <c r="M30" s="45">
        <v>0.45069444444444445</v>
      </c>
      <c r="N30" s="64">
        <f t="shared" si="2"/>
        <v>0.001736111111111105</v>
      </c>
      <c r="O30" s="47">
        <f t="shared" si="3"/>
        <v>0.10173611111111108</v>
      </c>
      <c r="P30" s="65">
        <f>$L$9/O30/24</f>
        <v>12.286689419795225</v>
      </c>
      <c r="Q30" s="132">
        <f>SUM($L$9:$L$11)/R30/24</f>
        <v>12.255840674071239</v>
      </c>
      <c r="R30" s="127">
        <f>SUM(O30:O32)</f>
        <v>0.2719791666666666</v>
      </c>
      <c r="S30" s="128">
        <f>SUM(N30:N32)+R30</f>
        <v>0.28077546296296296</v>
      </c>
      <c r="T30" s="129"/>
    </row>
    <row r="31" spans="1:20" s="49" customFormat="1" ht="18" customHeight="1">
      <c r="A31" s="118"/>
      <c r="B31" s="119"/>
      <c r="C31" s="120"/>
      <c r="D31" s="121"/>
      <c r="E31" s="122"/>
      <c r="F31" s="120"/>
      <c r="G31" s="123"/>
      <c r="H31" s="124"/>
      <c r="I31" s="125"/>
      <c r="J31" s="50">
        <v>2</v>
      </c>
      <c r="K31" s="51">
        <f>M30+$R$9</f>
        <v>0.47152777777777777</v>
      </c>
      <c r="L31" s="52">
        <v>0.5734259259259259</v>
      </c>
      <c r="M31" s="53">
        <v>0.5750925925925926</v>
      </c>
      <c r="N31" s="54">
        <f t="shared" si="2"/>
        <v>0.0016666666666667052</v>
      </c>
      <c r="O31" s="55">
        <f t="shared" si="3"/>
        <v>0.10189814814814813</v>
      </c>
      <c r="P31" s="66">
        <f>$L$10/O31/24</f>
        <v>12.267151294865974</v>
      </c>
      <c r="Q31" s="132"/>
      <c r="R31" s="127"/>
      <c r="S31" s="128"/>
      <c r="T31" s="129"/>
    </row>
    <row r="32" spans="1:20" s="49" customFormat="1" ht="18" customHeight="1">
      <c r="A32" s="118"/>
      <c r="B32" s="119"/>
      <c r="C32" s="120"/>
      <c r="D32" s="121"/>
      <c r="E32" s="122"/>
      <c r="F32" s="120"/>
      <c r="G32" s="123"/>
      <c r="H32" s="124"/>
      <c r="I32" s="125"/>
      <c r="J32" s="57">
        <v>3</v>
      </c>
      <c r="K32" s="58">
        <f>M31+$R$10</f>
        <v>0.6028703703703704</v>
      </c>
      <c r="L32" s="59">
        <v>0.6712152777777778</v>
      </c>
      <c r="M32" s="60">
        <v>0.6766087962962963</v>
      </c>
      <c r="N32" s="61">
        <f t="shared" si="2"/>
        <v>0.0053935185185185475</v>
      </c>
      <c r="O32" s="62">
        <f t="shared" si="3"/>
        <v>0.0683449074074074</v>
      </c>
      <c r="P32" s="67">
        <f>$L$11/O32/24</f>
        <v>12.193056731583406</v>
      </c>
      <c r="Q32" s="132"/>
      <c r="R32" s="127"/>
      <c r="S32" s="128"/>
      <c r="T32" s="129"/>
    </row>
    <row r="33" ht="30" customHeight="1">
      <c r="A33" s="68"/>
    </row>
    <row r="34" spans="1:18" ht="28.5" customHeight="1">
      <c r="A34" s="69"/>
      <c r="B34" s="69"/>
      <c r="C34" s="69" t="s">
        <v>68</v>
      </c>
      <c r="D34" s="69"/>
      <c r="E34" s="69"/>
      <c r="F34" s="69"/>
      <c r="G34" s="69" t="s">
        <v>69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1:18" ht="23.25" customHeight="1">
      <c r="A35" s="69"/>
      <c r="B35" s="69"/>
      <c r="C35" s="69" t="s">
        <v>70</v>
      </c>
      <c r="D35" s="69"/>
      <c r="E35" s="69"/>
      <c r="F35" s="69"/>
      <c r="G35" s="69" t="s">
        <v>71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ht="12.75">
      <c r="A36" s="70"/>
    </row>
    <row r="37" ht="12.75">
      <c r="A37" s="70"/>
    </row>
  </sheetData>
  <sheetProtection selectLockedCells="1" selectUnlockedCells="1"/>
  <mergeCells count="98">
    <mergeCell ref="S30:S32"/>
    <mergeCell ref="T30:T32"/>
    <mergeCell ref="F30:F32"/>
    <mergeCell ref="G30:G32"/>
    <mergeCell ref="H30:H32"/>
    <mergeCell ref="I30:I32"/>
    <mergeCell ref="Q30:Q32"/>
    <mergeCell ref="R30:R32"/>
    <mergeCell ref="I27:I29"/>
    <mergeCell ref="Q27:Q29"/>
    <mergeCell ref="R27:R29"/>
    <mergeCell ref="S27:S29"/>
    <mergeCell ref="T27:T29"/>
    <mergeCell ref="A30:A32"/>
    <mergeCell ref="B30:B32"/>
    <mergeCell ref="C30:C32"/>
    <mergeCell ref="D30:D32"/>
    <mergeCell ref="E30:E32"/>
    <mergeCell ref="S24:S26"/>
    <mergeCell ref="T24:T26"/>
    <mergeCell ref="A27:A29"/>
    <mergeCell ref="B27:B29"/>
    <mergeCell ref="C27:C29"/>
    <mergeCell ref="D27:D29"/>
    <mergeCell ref="E27:E29"/>
    <mergeCell ref="F27:F29"/>
    <mergeCell ref="G27:G29"/>
    <mergeCell ref="H27:H29"/>
    <mergeCell ref="F24:F26"/>
    <mergeCell ref="G24:G26"/>
    <mergeCell ref="H24:H26"/>
    <mergeCell ref="I24:I26"/>
    <mergeCell ref="Q24:Q26"/>
    <mergeCell ref="R24:R26"/>
    <mergeCell ref="I21:I23"/>
    <mergeCell ref="Q21:Q23"/>
    <mergeCell ref="R21:R23"/>
    <mergeCell ref="S21:S23"/>
    <mergeCell ref="T21:T23"/>
    <mergeCell ref="A24:A26"/>
    <mergeCell ref="B24:B26"/>
    <mergeCell ref="C24:C26"/>
    <mergeCell ref="D24:D26"/>
    <mergeCell ref="E24:E26"/>
    <mergeCell ref="T17:T19"/>
    <mergeCell ref="A20:T20"/>
    <mergeCell ref="A21:A23"/>
    <mergeCell ref="B21:B23"/>
    <mergeCell ref="C21:C23"/>
    <mergeCell ref="D21:D23"/>
    <mergeCell ref="E21:E23"/>
    <mergeCell ref="F21:F23"/>
    <mergeCell ref="G21:G23"/>
    <mergeCell ref="H21:H23"/>
    <mergeCell ref="G17:G19"/>
    <mergeCell ref="H17:H19"/>
    <mergeCell ref="I17:I19"/>
    <mergeCell ref="Q17:Q19"/>
    <mergeCell ref="R17:R19"/>
    <mergeCell ref="S17:S19"/>
    <mergeCell ref="A17:A19"/>
    <mergeCell ref="B17:B19"/>
    <mergeCell ref="C17:C19"/>
    <mergeCell ref="D17:D19"/>
    <mergeCell ref="E17:E19"/>
    <mergeCell ref="F17:F19"/>
    <mergeCell ref="H14:H16"/>
    <mergeCell ref="I14:I16"/>
    <mergeCell ref="Q14:Q16"/>
    <mergeCell ref="R14:R16"/>
    <mergeCell ref="S14:S16"/>
    <mergeCell ref="T14:T16"/>
    <mergeCell ref="S9:S12"/>
    <mergeCell ref="T9:T12"/>
    <mergeCell ref="A13:T13"/>
    <mergeCell ref="A14:A16"/>
    <mergeCell ref="B14:B16"/>
    <mergeCell ref="C14:C16"/>
    <mergeCell ref="D14:D16"/>
    <mergeCell ref="E14:E16"/>
    <mergeCell ref="F14:F16"/>
    <mergeCell ref="G14:G16"/>
    <mergeCell ref="F9:F12"/>
    <mergeCell ref="G9:G12"/>
    <mergeCell ref="H9:H12"/>
    <mergeCell ref="I9:I12"/>
    <mergeCell ref="J9:J12"/>
    <mergeCell ref="N9:O9"/>
    <mergeCell ref="A3:T3"/>
    <mergeCell ref="A4:S4"/>
    <mergeCell ref="A5:S5"/>
    <mergeCell ref="A6:S6"/>
    <mergeCell ref="A7:S7"/>
    <mergeCell ref="A9:A12"/>
    <mergeCell ref="B9:B12"/>
    <mergeCell ref="C9:C12"/>
    <mergeCell ref="D9:D12"/>
    <mergeCell ref="E9:E12"/>
  </mergeCells>
  <conditionalFormatting sqref="N14:N19 N21:N32">
    <cfRule type="cellIs" priority="1" dxfId="4" operator="greaterThan" stopIfTrue="1">
      <formula>0.0208333333333333</formula>
    </cfRule>
  </conditionalFormatting>
  <conditionalFormatting sqref="P14:Q19 P21:Q32">
    <cfRule type="cellIs" priority="2" dxfId="4" operator="greaterThan" stopIfTrue="1">
      <formula>16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abSelected="1" zoomScale="90" zoomScaleNormal="90" zoomScaleSheetLayoutView="70" zoomScalePageLayoutView="0" workbookViewId="0" topLeftCell="A2">
      <selection activeCell="I13" sqref="I13:I14"/>
    </sheetView>
  </sheetViews>
  <sheetFormatPr defaultColWidth="9.140625" defaultRowHeight="15"/>
  <cols>
    <col min="1" max="1" width="3.7109375" style="1" customWidth="1"/>
    <col min="2" max="2" width="7.00390625" style="1" customWidth="1"/>
    <col min="3" max="3" width="19.140625" style="1" customWidth="1"/>
    <col min="4" max="4" width="9.28125" style="1" customWidth="1"/>
    <col min="5" max="5" width="0" style="1" hidden="1" customWidth="1"/>
    <col min="6" max="6" width="27.28125" style="1" customWidth="1"/>
    <col min="7" max="7" width="9.8515625" style="1" customWidth="1"/>
    <col min="8" max="8" width="15.7109375" style="1" customWidth="1"/>
    <col min="9" max="9" width="18.8515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2.57421875" style="1" customWidth="1"/>
    <col min="19" max="19" width="16.00390625" style="1" customWidth="1"/>
    <col min="20" max="20" width="6.851562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19" s="10" customFormat="1" ht="4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20" ht="30" customHeight="1">
      <c r="A3" s="104" t="s">
        <v>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19" s="11" customFormat="1" ht="15.75" customHeight="1">
      <c r="A4" s="105" t="s">
        <v>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s="12" customFormat="1" ht="15.75" customHeight="1">
      <c r="A5" s="106" t="s">
        <v>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s="13" customFormat="1" ht="15.75" customHeight="1">
      <c r="A6" s="107" t="s">
        <v>72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s="13" customFormat="1" ht="13.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8" spans="1:20" s="18" customFormat="1" ht="15" customHeight="1">
      <c r="A8" s="14" t="s">
        <v>10</v>
      </c>
      <c r="B8" s="15"/>
      <c r="C8" s="16"/>
      <c r="D8" s="16"/>
      <c r="E8" s="16"/>
      <c r="F8" s="16"/>
      <c r="G8" s="16"/>
      <c r="H8" s="17"/>
      <c r="I8" s="15"/>
      <c r="J8" s="15"/>
      <c r="K8" s="15"/>
      <c r="L8" s="15"/>
      <c r="M8" s="15"/>
      <c r="N8" s="15"/>
      <c r="O8" s="15"/>
      <c r="P8" s="15"/>
      <c r="S8" s="15" t="s">
        <v>11</v>
      </c>
      <c r="T8" s="15"/>
    </row>
    <row r="9" spans="1:20" s="24" customFormat="1" ht="15" customHeight="1">
      <c r="A9" s="135" t="s">
        <v>12</v>
      </c>
      <c r="B9" s="136" t="s">
        <v>13</v>
      </c>
      <c r="C9" s="137" t="s">
        <v>14</v>
      </c>
      <c r="D9" s="138" t="s">
        <v>15</v>
      </c>
      <c r="E9" s="139" t="s">
        <v>16</v>
      </c>
      <c r="F9" s="137" t="s">
        <v>17</v>
      </c>
      <c r="G9" s="138" t="s">
        <v>15</v>
      </c>
      <c r="H9" s="138" t="s">
        <v>18</v>
      </c>
      <c r="I9" s="138" t="s">
        <v>19</v>
      </c>
      <c r="J9" s="139" t="s">
        <v>20</v>
      </c>
      <c r="K9" s="71" t="s">
        <v>21</v>
      </c>
      <c r="L9" s="72">
        <v>20</v>
      </c>
      <c r="M9" s="73" t="s">
        <v>22</v>
      </c>
      <c r="N9" s="140" t="s">
        <v>23</v>
      </c>
      <c r="O9" s="140"/>
      <c r="P9" s="73">
        <v>1</v>
      </c>
      <c r="Q9" s="74" t="s">
        <v>24</v>
      </c>
      <c r="R9" s="75">
        <v>0.020833333333333332</v>
      </c>
      <c r="S9" s="141" t="s">
        <v>25</v>
      </c>
      <c r="T9" s="142" t="s">
        <v>26</v>
      </c>
    </row>
    <row r="10" spans="1:20" s="24" customFormat="1" ht="15" customHeight="1">
      <c r="A10" s="135"/>
      <c r="B10" s="136"/>
      <c r="C10" s="137"/>
      <c r="D10" s="138"/>
      <c r="E10" s="139"/>
      <c r="F10" s="137"/>
      <c r="G10" s="138"/>
      <c r="H10" s="138"/>
      <c r="I10" s="138"/>
      <c r="J10" s="139"/>
      <c r="K10" s="76" t="s">
        <v>27</v>
      </c>
      <c r="L10" s="77">
        <v>20</v>
      </c>
      <c r="M10" s="78" t="s">
        <v>22</v>
      </c>
      <c r="N10" s="79"/>
      <c r="O10" s="79"/>
      <c r="P10" s="78"/>
      <c r="Q10" s="80"/>
      <c r="R10" s="81"/>
      <c r="S10" s="141"/>
      <c r="T10" s="142"/>
    </row>
    <row r="11" spans="1:20" s="24" customFormat="1" ht="39.75" customHeight="1">
      <c r="A11" s="135"/>
      <c r="B11" s="136"/>
      <c r="C11" s="137"/>
      <c r="D11" s="138"/>
      <c r="E11" s="139"/>
      <c r="F11" s="137"/>
      <c r="G11" s="138"/>
      <c r="H11" s="138"/>
      <c r="I11" s="138"/>
      <c r="J11" s="139"/>
      <c r="K11" s="82" t="s">
        <v>29</v>
      </c>
      <c r="L11" s="83" t="s">
        <v>30</v>
      </c>
      <c r="M11" s="84" t="s">
        <v>31</v>
      </c>
      <c r="N11" s="84" t="s">
        <v>32</v>
      </c>
      <c r="O11" s="84" t="s">
        <v>33</v>
      </c>
      <c r="P11" s="85" t="s">
        <v>34</v>
      </c>
      <c r="Q11" s="85" t="s">
        <v>35</v>
      </c>
      <c r="R11" s="86" t="s">
        <v>36</v>
      </c>
      <c r="S11" s="141"/>
      <c r="T11" s="142"/>
    </row>
    <row r="12" spans="1:20" ht="15.75" customHeight="1">
      <c r="A12" s="117" t="s">
        <v>73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</row>
    <row r="13" spans="1:20" s="49" customFormat="1" ht="18.75" customHeight="1">
      <c r="A13" s="143">
        <v>1</v>
      </c>
      <c r="B13" s="119">
        <v>8</v>
      </c>
      <c r="C13" s="144" t="s">
        <v>74</v>
      </c>
      <c r="D13" s="121" t="s">
        <v>75</v>
      </c>
      <c r="E13" s="145"/>
      <c r="F13" s="130" t="s">
        <v>76</v>
      </c>
      <c r="G13" s="131" t="s">
        <v>77</v>
      </c>
      <c r="H13" s="146" t="s">
        <v>78</v>
      </c>
      <c r="I13" s="147" t="s">
        <v>79</v>
      </c>
      <c r="J13" s="87">
        <v>1</v>
      </c>
      <c r="K13" s="88">
        <v>0.4270833333333333</v>
      </c>
      <c r="L13" s="89">
        <v>0.4791898148148148</v>
      </c>
      <c r="M13" s="90">
        <v>0.4811111111111111</v>
      </c>
      <c r="N13" s="91">
        <f>M13-L13</f>
        <v>0.001921296296296282</v>
      </c>
      <c r="O13" s="92">
        <f>L13-K13</f>
        <v>0.052106481481481504</v>
      </c>
      <c r="P13" s="93">
        <f>$L$9/O13/24</f>
        <v>15.99289204797867</v>
      </c>
      <c r="Q13" s="148">
        <f>SUM($L$9:$L$10)/R13/24</f>
        <v>15.978695073235679</v>
      </c>
      <c r="R13" s="149">
        <f>SUM(O13:O14)</f>
        <v>0.1043055555555556</v>
      </c>
      <c r="S13" s="150">
        <f>SUM(N13:N14)+R13</f>
        <v>0.11061342592592593</v>
      </c>
      <c r="T13" s="151">
        <v>3</v>
      </c>
    </row>
    <row r="14" spans="1:20" s="49" customFormat="1" ht="18.75" customHeight="1">
      <c r="A14" s="143"/>
      <c r="B14" s="119"/>
      <c r="C14" s="144"/>
      <c r="D14" s="121"/>
      <c r="E14" s="145"/>
      <c r="F14" s="130"/>
      <c r="G14" s="131"/>
      <c r="H14" s="146"/>
      <c r="I14" s="147"/>
      <c r="J14" s="94">
        <v>2</v>
      </c>
      <c r="K14" s="95">
        <f>M13+$R$9</f>
        <v>0.5019444444444444</v>
      </c>
      <c r="L14" s="96">
        <v>0.5541435185185185</v>
      </c>
      <c r="M14" s="97">
        <v>0.5585300925925926</v>
      </c>
      <c r="N14" s="98">
        <f>M14-L14</f>
        <v>0.004386574074074057</v>
      </c>
      <c r="O14" s="99">
        <f>L14-K14</f>
        <v>0.05219907407407409</v>
      </c>
      <c r="P14" s="100">
        <f>$L$10/O14/24</f>
        <v>15.964523281596447</v>
      </c>
      <c r="Q14" s="148"/>
      <c r="R14" s="149"/>
      <c r="S14" s="150"/>
      <c r="T14" s="151"/>
    </row>
    <row r="15" spans="1:20" ht="15.75" customHeight="1">
      <c r="A15" s="117" t="s">
        <v>80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</row>
    <row r="16" spans="1:20" s="49" customFormat="1" ht="18.75" customHeight="1">
      <c r="A16" s="143">
        <v>1</v>
      </c>
      <c r="B16" s="119">
        <v>15</v>
      </c>
      <c r="C16" s="152" t="s">
        <v>81</v>
      </c>
      <c r="D16" s="153" t="s">
        <v>82</v>
      </c>
      <c r="E16" s="145"/>
      <c r="F16" s="154" t="s">
        <v>83</v>
      </c>
      <c r="G16" s="153" t="s">
        <v>84</v>
      </c>
      <c r="H16" s="155" t="s">
        <v>85</v>
      </c>
      <c r="I16" s="156" t="s">
        <v>86</v>
      </c>
      <c r="J16" s="87">
        <v>1</v>
      </c>
      <c r="K16" s="88">
        <v>0.44097222222222227</v>
      </c>
      <c r="L16" s="89">
        <v>0.5005902777777778</v>
      </c>
      <c r="M16" s="90">
        <v>0.5036458333333333</v>
      </c>
      <c r="N16" s="101">
        <f aca="true" t="shared" si="0" ref="N16:N25">M16-L16</f>
        <v>0.003055555555555589</v>
      </c>
      <c r="O16" s="92">
        <f aca="true" t="shared" si="1" ref="O16:O25">L16-K16</f>
        <v>0.059618055555555494</v>
      </c>
      <c r="P16" s="102">
        <f>$L$9/O16/24</f>
        <v>13.977868375072816</v>
      </c>
      <c r="Q16" s="157">
        <f>SUM($L$9:$L$10)/R16/24</f>
        <v>13.106398470920189</v>
      </c>
      <c r="R16" s="149">
        <f>SUM(O16:O17)</f>
        <v>0.12716435185185176</v>
      </c>
      <c r="S16" s="150">
        <f>SUM(N16:N17)+R16</f>
        <v>0.13436342592592582</v>
      </c>
      <c r="T16" s="151"/>
    </row>
    <row r="17" spans="1:20" s="49" customFormat="1" ht="18.75" customHeight="1">
      <c r="A17" s="143"/>
      <c r="B17" s="119"/>
      <c r="C17" s="152"/>
      <c r="D17" s="153"/>
      <c r="E17" s="145"/>
      <c r="F17" s="154"/>
      <c r="G17" s="153"/>
      <c r="H17" s="155"/>
      <c r="I17" s="156"/>
      <c r="J17" s="94">
        <v>2</v>
      </c>
      <c r="K17" s="95">
        <f>M16+$R$9</f>
        <v>0.5244791666666667</v>
      </c>
      <c r="L17" s="96">
        <v>0.592025462962963</v>
      </c>
      <c r="M17" s="97">
        <v>0.5961689814814815</v>
      </c>
      <c r="N17" s="98">
        <f t="shared" si="0"/>
        <v>0.004143518518518463</v>
      </c>
      <c r="O17" s="99">
        <f t="shared" si="1"/>
        <v>0.06754629629629627</v>
      </c>
      <c r="P17" s="103">
        <f>$L$10/O17/24</f>
        <v>12.337217272104185</v>
      </c>
      <c r="Q17" s="157"/>
      <c r="R17" s="149"/>
      <c r="S17" s="150"/>
      <c r="T17" s="151"/>
    </row>
    <row r="18" spans="1:20" s="49" customFormat="1" ht="18.75" customHeight="1">
      <c r="A18" s="143">
        <v>2</v>
      </c>
      <c r="B18" s="119">
        <v>7</v>
      </c>
      <c r="C18" s="130" t="s">
        <v>87</v>
      </c>
      <c r="D18" s="153" t="s">
        <v>88</v>
      </c>
      <c r="E18" s="133"/>
      <c r="F18" s="158" t="s">
        <v>89</v>
      </c>
      <c r="G18" s="153" t="s">
        <v>90</v>
      </c>
      <c r="H18" s="159" t="s">
        <v>91</v>
      </c>
      <c r="I18" s="160" t="s">
        <v>86</v>
      </c>
      <c r="J18" s="87">
        <v>1</v>
      </c>
      <c r="K18" s="88">
        <v>0.4534722222222222</v>
      </c>
      <c r="L18" s="89">
        <v>0.5219212962962964</v>
      </c>
      <c r="M18" s="90">
        <v>0.5233217592592593</v>
      </c>
      <c r="N18" s="101">
        <f t="shared" si="0"/>
        <v>0.0014004629629629228</v>
      </c>
      <c r="O18" s="92">
        <f t="shared" si="1"/>
        <v>0.06844907407407413</v>
      </c>
      <c r="P18" s="102">
        <f>$L$9/O18/24</f>
        <v>12.174501183632048</v>
      </c>
      <c r="Q18" s="157">
        <f>SUM($L$9:$L$10)/R18/24</f>
        <v>12.301383905689386</v>
      </c>
      <c r="R18" s="149">
        <f>SUM(O18:O19)</f>
        <v>0.13548611111111114</v>
      </c>
      <c r="S18" s="150">
        <f>SUM(N18:N19)+R18</f>
        <v>0.1379050925925926</v>
      </c>
      <c r="T18" s="151"/>
    </row>
    <row r="19" spans="1:20" s="49" customFormat="1" ht="18.75" customHeight="1">
      <c r="A19" s="143"/>
      <c r="B19" s="119"/>
      <c r="C19" s="130"/>
      <c r="D19" s="153"/>
      <c r="E19" s="133"/>
      <c r="F19" s="158"/>
      <c r="G19" s="153"/>
      <c r="H19" s="159"/>
      <c r="I19" s="160"/>
      <c r="J19" s="94">
        <v>2</v>
      </c>
      <c r="K19" s="95">
        <f>M18+$R$9</f>
        <v>0.5441550925925926</v>
      </c>
      <c r="L19" s="96">
        <v>0.6111921296296297</v>
      </c>
      <c r="M19" s="97">
        <v>0.6122106481481482</v>
      </c>
      <c r="N19" s="98">
        <f t="shared" si="0"/>
        <v>0.0010185185185185297</v>
      </c>
      <c r="O19" s="99">
        <f t="shared" si="1"/>
        <v>0.067037037037037</v>
      </c>
      <c r="P19" s="103">
        <f>$L$10/O19/24</f>
        <v>12.430939226519342</v>
      </c>
      <c r="Q19" s="157"/>
      <c r="R19" s="149"/>
      <c r="S19" s="150"/>
      <c r="T19" s="151"/>
    </row>
    <row r="20" spans="1:20" s="49" customFormat="1" ht="18.75" customHeight="1">
      <c r="A20" s="143">
        <v>3</v>
      </c>
      <c r="B20" s="119">
        <v>10</v>
      </c>
      <c r="C20" s="130" t="s">
        <v>92</v>
      </c>
      <c r="D20" s="161" t="s">
        <v>93</v>
      </c>
      <c r="E20" s="133"/>
      <c r="F20" s="130" t="s">
        <v>94</v>
      </c>
      <c r="G20" s="134" t="s">
        <v>95</v>
      </c>
      <c r="H20" s="159" t="s">
        <v>91</v>
      </c>
      <c r="I20" s="156" t="s">
        <v>86</v>
      </c>
      <c r="J20" s="87">
        <v>1</v>
      </c>
      <c r="K20" s="88">
        <v>0.4534722222222222</v>
      </c>
      <c r="L20" s="89">
        <v>0.5219444444444444</v>
      </c>
      <c r="M20" s="90">
        <v>0.5233796296296297</v>
      </c>
      <c r="N20" s="101">
        <f t="shared" si="0"/>
        <v>0.0014351851851852615</v>
      </c>
      <c r="O20" s="92">
        <f t="shared" si="1"/>
        <v>0.06847222222222221</v>
      </c>
      <c r="P20" s="102">
        <f>$L$9/O20/24</f>
        <v>12.170385395537528</v>
      </c>
      <c r="Q20" s="157">
        <f>SUM($L$9:$L$10)/R20/24</f>
        <v>12.30033313402239</v>
      </c>
      <c r="R20" s="149">
        <f>SUM(O20:O21)</f>
        <v>0.13549768518518507</v>
      </c>
      <c r="S20" s="150">
        <f>SUM(N20:N21)+R20</f>
        <v>0.1399305555555555</v>
      </c>
      <c r="T20" s="151"/>
    </row>
    <row r="21" spans="1:20" s="49" customFormat="1" ht="18.75" customHeight="1">
      <c r="A21" s="143"/>
      <c r="B21" s="119"/>
      <c r="C21" s="130"/>
      <c r="D21" s="161"/>
      <c r="E21" s="133"/>
      <c r="F21" s="130"/>
      <c r="G21" s="134"/>
      <c r="H21" s="159"/>
      <c r="I21" s="156"/>
      <c r="J21" s="94">
        <v>2</v>
      </c>
      <c r="K21" s="95">
        <f>M20+$R$9</f>
        <v>0.5442129629629631</v>
      </c>
      <c r="L21" s="96">
        <v>0.6112384259259259</v>
      </c>
      <c r="M21" s="97">
        <v>0.6142361111111111</v>
      </c>
      <c r="N21" s="98">
        <f t="shared" si="0"/>
        <v>0.0029976851851851727</v>
      </c>
      <c r="O21" s="99">
        <f t="shared" si="1"/>
        <v>0.06702546296296286</v>
      </c>
      <c r="P21" s="103">
        <f>$L$10/O21/24</f>
        <v>12.433085822828547</v>
      </c>
      <c r="Q21" s="157"/>
      <c r="R21" s="149"/>
      <c r="S21" s="150"/>
      <c r="T21" s="151"/>
    </row>
    <row r="22" spans="1:20" s="49" customFormat="1" ht="18.75" customHeight="1">
      <c r="A22" s="143">
        <v>4</v>
      </c>
      <c r="B22" s="119">
        <v>3</v>
      </c>
      <c r="C22" s="144" t="s">
        <v>96</v>
      </c>
      <c r="D22" s="162" t="s">
        <v>97</v>
      </c>
      <c r="E22" s="145"/>
      <c r="F22" s="158" t="s">
        <v>98</v>
      </c>
      <c r="G22" s="153" t="s">
        <v>88</v>
      </c>
      <c r="H22" s="163" t="s">
        <v>91</v>
      </c>
      <c r="I22" s="160" t="s">
        <v>86</v>
      </c>
      <c r="J22" s="87">
        <v>1</v>
      </c>
      <c r="K22" s="88">
        <v>0.4465277777777778</v>
      </c>
      <c r="L22" s="89">
        <v>0.5182523148148148</v>
      </c>
      <c r="M22" s="90">
        <v>0.5237962962962963</v>
      </c>
      <c r="N22" s="101">
        <f t="shared" si="0"/>
        <v>0.005543981481481497</v>
      </c>
      <c r="O22" s="92">
        <f t="shared" si="1"/>
        <v>0.07172453703703702</v>
      </c>
      <c r="P22" s="102">
        <f>$L$9/O22/24</f>
        <v>11.618525092786834</v>
      </c>
      <c r="Q22" s="157">
        <f>SUM($L$9:$L$10)/R22/24</f>
        <v>11.607286796711273</v>
      </c>
      <c r="R22" s="149">
        <f>SUM(O22:O23)</f>
        <v>0.1435879629629629</v>
      </c>
      <c r="S22" s="150">
        <f>SUM(N22:N23)+R22</f>
        <v>0.15376157407407404</v>
      </c>
      <c r="T22" s="151"/>
    </row>
    <row r="23" spans="1:20" s="49" customFormat="1" ht="19.5" customHeight="1">
      <c r="A23" s="143"/>
      <c r="B23" s="119"/>
      <c r="C23" s="144"/>
      <c r="D23" s="162"/>
      <c r="E23" s="145"/>
      <c r="F23" s="158"/>
      <c r="G23" s="153"/>
      <c r="H23" s="163"/>
      <c r="I23" s="160"/>
      <c r="J23" s="94">
        <v>2</v>
      </c>
      <c r="K23" s="95">
        <f>M22+$R$9</f>
        <v>0.5446296296296297</v>
      </c>
      <c r="L23" s="96">
        <v>0.6164930555555556</v>
      </c>
      <c r="M23" s="97">
        <v>0.6211226851851852</v>
      </c>
      <c r="N23" s="98">
        <f t="shared" si="0"/>
        <v>0.00462962962962965</v>
      </c>
      <c r="O23" s="99">
        <f t="shared" si="1"/>
        <v>0.07186342592592587</v>
      </c>
      <c r="P23" s="103">
        <f>$L$10/O23/24</f>
        <v>11.596070220647455</v>
      </c>
      <c r="Q23" s="157"/>
      <c r="R23" s="149"/>
      <c r="S23" s="150"/>
      <c r="T23" s="151"/>
    </row>
    <row r="24" spans="1:20" s="49" customFormat="1" ht="18.75" customHeight="1">
      <c r="A24" s="143">
        <v>5</v>
      </c>
      <c r="B24" s="119">
        <v>14</v>
      </c>
      <c r="C24" s="152" t="s">
        <v>99</v>
      </c>
      <c r="D24" s="153" t="s">
        <v>100</v>
      </c>
      <c r="E24" s="133"/>
      <c r="F24" s="158" t="s">
        <v>101</v>
      </c>
      <c r="G24" s="153" t="s">
        <v>102</v>
      </c>
      <c r="H24" s="163" t="s">
        <v>91</v>
      </c>
      <c r="I24" s="164" t="s">
        <v>86</v>
      </c>
      <c r="J24" s="87">
        <v>1</v>
      </c>
      <c r="K24" s="88">
        <v>0.4465277777777778</v>
      </c>
      <c r="L24" s="89">
        <v>0.518275462962963</v>
      </c>
      <c r="M24" s="90">
        <v>0.5247800925925926</v>
      </c>
      <c r="N24" s="101">
        <f t="shared" si="0"/>
        <v>0.00650462962962961</v>
      </c>
      <c r="O24" s="92">
        <f t="shared" si="1"/>
        <v>0.0717476851851852</v>
      </c>
      <c r="P24" s="102">
        <f>$L$9/O24/24</f>
        <v>11.614776576867234</v>
      </c>
      <c r="Q24" s="157">
        <f>SUM($L$9:$L$10)/R24/24</f>
        <v>11.682622099626807</v>
      </c>
      <c r="R24" s="149">
        <f>SUM(O24:O25)</f>
        <v>0.142662037037037</v>
      </c>
      <c r="S24" s="150">
        <f>SUM(N24:N25)+R24</f>
        <v>0.15447916666666656</v>
      </c>
      <c r="T24" s="151"/>
    </row>
    <row r="25" spans="1:20" s="49" customFormat="1" ht="18.75" customHeight="1">
      <c r="A25" s="143"/>
      <c r="B25" s="119"/>
      <c r="C25" s="152"/>
      <c r="D25" s="153"/>
      <c r="E25" s="133"/>
      <c r="F25" s="158"/>
      <c r="G25" s="153"/>
      <c r="H25" s="163"/>
      <c r="I25" s="164"/>
      <c r="J25" s="94">
        <v>2</v>
      </c>
      <c r="K25" s="95">
        <f>M24+$R$9</f>
        <v>0.545613425925926</v>
      </c>
      <c r="L25" s="96">
        <v>0.6165277777777778</v>
      </c>
      <c r="M25" s="97">
        <v>0.6218402777777777</v>
      </c>
      <c r="N25" s="98">
        <f t="shared" si="0"/>
        <v>0.005312499999999942</v>
      </c>
      <c r="O25" s="99">
        <f t="shared" si="1"/>
        <v>0.0709143518518518</v>
      </c>
      <c r="P25" s="103">
        <f>$L$10/O25/24</f>
        <v>11.751264893096142</v>
      </c>
      <c r="Q25" s="157"/>
      <c r="R25" s="149"/>
      <c r="S25" s="150"/>
      <c r="T25" s="151"/>
    </row>
    <row r="26" spans="1:20" ht="15.75" customHeight="1">
      <c r="A26" s="117" t="s">
        <v>103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0" s="49" customFormat="1" ht="18.75" customHeight="1">
      <c r="A27" s="143">
        <v>1</v>
      </c>
      <c r="B27" s="119">
        <v>9</v>
      </c>
      <c r="C27" s="130" t="s">
        <v>104</v>
      </c>
      <c r="D27" s="161" t="s">
        <v>105</v>
      </c>
      <c r="E27" s="133"/>
      <c r="F27" s="165" t="s">
        <v>106</v>
      </c>
      <c r="G27" s="166" t="s">
        <v>107</v>
      </c>
      <c r="H27" s="167" t="s">
        <v>108</v>
      </c>
      <c r="I27" s="168" t="s">
        <v>109</v>
      </c>
      <c r="J27" s="87">
        <v>1</v>
      </c>
      <c r="K27" s="88">
        <v>0.4583333333333333</v>
      </c>
      <c r="L27" s="89">
        <v>0.5204513888888889</v>
      </c>
      <c r="M27" s="90">
        <v>0.5219097222222222</v>
      </c>
      <c r="N27" s="101">
        <f>M27-L27</f>
        <v>0.0014583333333333393</v>
      </c>
      <c r="O27" s="92">
        <f>L27-K27</f>
        <v>0.06211805555555555</v>
      </c>
      <c r="P27" s="102">
        <f>$L$9/O27/24</f>
        <v>13.415315818893239</v>
      </c>
      <c r="Q27" s="157">
        <f>SUM($L$9:$L$10)/R27/24</f>
        <v>13.51224547245942</v>
      </c>
      <c r="R27" s="149">
        <f>SUM(O27:O28)</f>
        <v>0.12334490740740739</v>
      </c>
      <c r="S27" s="150">
        <f>SUM(N27:N28)+R27</f>
        <v>0.12920138888888894</v>
      </c>
      <c r="T27" s="151"/>
    </row>
    <row r="28" spans="1:20" s="49" customFormat="1" ht="18.75" customHeight="1">
      <c r="A28" s="143"/>
      <c r="B28" s="119"/>
      <c r="C28" s="130"/>
      <c r="D28" s="161"/>
      <c r="E28" s="133"/>
      <c r="F28" s="165"/>
      <c r="G28" s="166"/>
      <c r="H28" s="167"/>
      <c r="I28" s="168"/>
      <c r="J28" s="94">
        <v>2</v>
      </c>
      <c r="K28" s="95">
        <f>M27+$R$9</f>
        <v>0.5427430555555556</v>
      </c>
      <c r="L28" s="96">
        <v>0.6039699074074074</v>
      </c>
      <c r="M28" s="97">
        <v>0.6083680555555556</v>
      </c>
      <c r="N28" s="98">
        <f>M28-L28</f>
        <v>0.0043981481481482065</v>
      </c>
      <c r="O28" s="99">
        <f>L28-K28</f>
        <v>0.06122685185185184</v>
      </c>
      <c r="P28" s="103">
        <f>$L$10/O28/24</f>
        <v>13.610586011342157</v>
      </c>
      <c r="Q28" s="157"/>
      <c r="R28" s="149"/>
      <c r="S28" s="150"/>
      <c r="T28" s="151"/>
    </row>
    <row r="29" spans="1:20" s="49" customFormat="1" ht="18.75" customHeight="1">
      <c r="A29" s="143">
        <v>2</v>
      </c>
      <c r="B29" s="119">
        <v>12</v>
      </c>
      <c r="C29" s="130" t="s">
        <v>110</v>
      </c>
      <c r="D29" s="161" t="s">
        <v>111</v>
      </c>
      <c r="E29" s="133"/>
      <c r="F29" s="169" t="s">
        <v>112</v>
      </c>
      <c r="G29" s="170" t="s">
        <v>113</v>
      </c>
      <c r="H29" s="171" t="s">
        <v>114</v>
      </c>
      <c r="I29" s="125" t="s">
        <v>115</v>
      </c>
      <c r="J29" s="87">
        <v>1</v>
      </c>
      <c r="K29" s="88">
        <v>0.4583333333333333</v>
      </c>
      <c r="L29" s="89">
        <v>0.5204976851851851</v>
      </c>
      <c r="M29" s="90">
        <v>0.5233912037037037</v>
      </c>
      <c r="N29" s="101">
        <f>M29-L29</f>
        <v>0.0028935185185186008</v>
      </c>
      <c r="O29" s="92">
        <f>L29-K29</f>
        <v>0.06216435185185182</v>
      </c>
      <c r="P29" s="102">
        <f>$L$9/O29/24</f>
        <v>13.405324892943595</v>
      </c>
      <c r="Q29" s="157">
        <f>SUM($L$9:$L$10)/R29/24</f>
        <v>13.668723303274804</v>
      </c>
      <c r="R29" s="149">
        <f>SUM(O29:O30)</f>
        <v>0.12193287037037032</v>
      </c>
      <c r="S29" s="150">
        <f>SUM(N29:N30)+R29</f>
        <v>0.13046296296296295</v>
      </c>
      <c r="T29" s="151"/>
    </row>
    <row r="30" spans="1:20" s="49" customFormat="1" ht="18.75" customHeight="1">
      <c r="A30" s="143"/>
      <c r="B30" s="119"/>
      <c r="C30" s="130"/>
      <c r="D30" s="161"/>
      <c r="E30" s="133"/>
      <c r="F30" s="169"/>
      <c r="G30" s="170"/>
      <c r="H30" s="171"/>
      <c r="I30" s="125"/>
      <c r="J30" s="94">
        <v>2</v>
      </c>
      <c r="K30" s="95">
        <f>M29+$R$9</f>
        <v>0.5442245370370371</v>
      </c>
      <c r="L30" s="96">
        <v>0.6039930555555556</v>
      </c>
      <c r="M30" s="97">
        <v>0.6096296296296296</v>
      </c>
      <c r="N30" s="98">
        <f>M30-L30</f>
        <v>0.00563657407407403</v>
      </c>
      <c r="O30" s="99">
        <f>L30-K30</f>
        <v>0.0597685185185185</v>
      </c>
      <c r="P30" s="103">
        <f>$L$10/O30/24</f>
        <v>13.942680092951205</v>
      </c>
      <c r="Q30" s="157"/>
      <c r="R30" s="149"/>
      <c r="S30" s="150"/>
      <c r="T30" s="151"/>
    </row>
    <row r="31" ht="30.75" customHeight="1"/>
    <row r="32" spans="1:18" ht="28.5" customHeight="1">
      <c r="A32" s="69"/>
      <c r="B32" s="69"/>
      <c r="C32" s="69" t="s">
        <v>68</v>
      </c>
      <c r="D32" s="69"/>
      <c r="E32" s="69"/>
      <c r="F32" s="69"/>
      <c r="G32" s="69" t="s">
        <v>69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23.25" customHeight="1">
      <c r="A33" s="69"/>
      <c r="B33" s="69"/>
      <c r="C33" s="69" t="s">
        <v>70</v>
      </c>
      <c r="D33" s="69"/>
      <c r="E33" s="69"/>
      <c r="F33" s="69"/>
      <c r="G33" s="69" t="s">
        <v>71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 selectLockedCells="1" selectUnlockedCells="1"/>
  <mergeCells count="125">
    <mergeCell ref="I29:I30"/>
    <mergeCell ref="Q29:Q30"/>
    <mergeCell ref="R29:R30"/>
    <mergeCell ref="S29:S30"/>
    <mergeCell ref="T29:T30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F27:F28"/>
    <mergeCell ref="G27:G28"/>
    <mergeCell ref="H27:H28"/>
    <mergeCell ref="I27:I28"/>
    <mergeCell ref="Q27:Q28"/>
    <mergeCell ref="R27:R28"/>
    <mergeCell ref="Q24:Q25"/>
    <mergeCell ref="R24:R25"/>
    <mergeCell ref="S24:S25"/>
    <mergeCell ref="T24:T25"/>
    <mergeCell ref="A26:T26"/>
    <mergeCell ref="A27:A28"/>
    <mergeCell ref="B27:B28"/>
    <mergeCell ref="C27:C28"/>
    <mergeCell ref="D27:D28"/>
    <mergeCell ref="E27:E28"/>
    <mergeCell ref="T22:T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Q22:Q23"/>
    <mergeCell ref="R22:R23"/>
    <mergeCell ref="S22:S23"/>
    <mergeCell ref="Q20:Q21"/>
    <mergeCell ref="R20:R21"/>
    <mergeCell ref="S20:S21"/>
    <mergeCell ref="T20:T21"/>
    <mergeCell ref="A22:A23"/>
    <mergeCell ref="B22:B23"/>
    <mergeCell ref="C22:C23"/>
    <mergeCell ref="D22:D23"/>
    <mergeCell ref="E22:E23"/>
    <mergeCell ref="F22:F23"/>
    <mergeCell ref="T18:T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Q18:Q19"/>
    <mergeCell ref="R18:R19"/>
    <mergeCell ref="S18:S19"/>
    <mergeCell ref="Q16:Q17"/>
    <mergeCell ref="R16:R17"/>
    <mergeCell ref="S16:S17"/>
    <mergeCell ref="T16:T17"/>
    <mergeCell ref="A18:A19"/>
    <mergeCell ref="B18:B19"/>
    <mergeCell ref="C18:C19"/>
    <mergeCell ref="D18:D19"/>
    <mergeCell ref="E18:E19"/>
    <mergeCell ref="F18:F19"/>
    <mergeCell ref="A15:T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13:H14"/>
    <mergeCell ref="I13:I14"/>
    <mergeCell ref="Q13:Q14"/>
    <mergeCell ref="R13:R14"/>
    <mergeCell ref="S13:S14"/>
    <mergeCell ref="T13:T14"/>
    <mergeCell ref="S9:S11"/>
    <mergeCell ref="T9:T11"/>
    <mergeCell ref="A12:T12"/>
    <mergeCell ref="A13:A14"/>
    <mergeCell ref="B13:B14"/>
    <mergeCell ref="C13:C14"/>
    <mergeCell ref="D13:D14"/>
    <mergeCell ref="E13:E14"/>
    <mergeCell ref="F13:F14"/>
    <mergeCell ref="G13:G14"/>
    <mergeCell ref="F9:F11"/>
    <mergeCell ref="G9:G11"/>
    <mergeCell ref="H9:H11"/>
    <mergeCell ref="I9:I11"/>
    <mergeCell ref="J9:J11"/>
    <mergeCell ref="N9:O9"/>
    <mergeCell ref="A3:T3"/>
    <mergeCell ref="A4:S4"/>
    <mergeCell ref="A5:S5"/>
    <mergeCell ref="A6:S6"/>
    <mergeCell ref="A7:S7"/>
    <mergeCell ref="A9:A11"/>
    <mergeCell ref="B9:B11"/>
    <mergeCell ref="C9:C11"/>
    <mergeCell ref="D9:D11"/>
    <mergeCell ref="E9:E11"/>
  </mergeCells>
  <conditionalFormatting sqref="N13:N14 N16:N25 N27:N30">
    <cfRule type="cellIs" priority="1" dxfId="4" operator="greaterThan" stopIfTrue="1">
      <formula>0.0138888888888889</formula>
    </cfRule>
  </conditionalFormatting>
  <conditionalFormatting sqref="P13:P14 P16:P25 P27:P30 Q13 Q16 Q18 Q20 Q22 Q24 Q27 Q29">
    <cfRule type="cellIs" priority="2" dxfId="4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2018-04-23T13:56:00Z</dcterms:created>
  <dcterms:modified xsi:type="dcterms:W3CDTF">2018-04-23T13:56:00Z</dcterms:modified>
  <cp:category/>
  <cp:version/>
  <cp:contentType/>
  <cp:contentStatus/>
</cp:coreProperties>
</file>