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спытания-2019\"/>
    </mc:Choice>
  </mc:AlternateContent>
  <bookViews>
    <workbookView xWindow="-105" yWindow="-105" windowWidth="19425" windowHeight="10425" tabRatio="797" activeTab="8"/>
  </bookViews>
  <sheets>
    <sheet name="Участники" sheetId="1" r:id="rId1"/>
    <sheet name="ТЭН" sheetId="2" r:id="rId2"/>
    <sheet name="Двигательные" sheetId="6" r:id="rId3"/>
    <sheet name="Прыжковые" sheetId="10" r:id="rId4"/>
    <sheet name="Итого ТЭН" sheetId="19" r:id="rId5"/>
    <sheet name="Итого двигательные" sheetId="14" r:id="rId6"/>
    <sheet name="Итого прыжковые" sheetId="16" r:id="rId7"/>
    <sheet name="Итого спорт кач-ва" sheetId="17" r:id="rId8"/>
    <sheet name="Лучшая лошадь" sheetId="18" r:id="rId9"/>
  </sheets>
  <definedNames>
    <definedName name="_xlnm._FilterDatabase" localSheetId="2" hidden="1">Двигательные!$A$4:$Y$31</definedName>
    <definedName name="_xlnm._FilterDatabase" localSheetId="5" hidden="1">'Итого двигательные'!$A$3:$F$13</definedName>
    <definedName name="_xlnm._FilterDatabase" localSheetId="3" hidden="1">Прыжковые!#REF!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5" i="6" l="1"/>
  <c r="S5" i="6" s="1"/>
  <c r="T5" i="6" s="1"/>
  <c r="H14" i="18"/>
  <c r="G13" i="18"/>
  <c r="E13" i="18"/>
  <c r="E5" i="18"/>
  <c r="E4" i="18"/>
  <c r="E10" i="18"/>
  <c r="E6" i="18"/>
  <c r="E11" i="18"/>
  <c r="E9" i="18"/>
  <c r="E3" i="18"/>
  <c r="E14" i="18"/>
  <c r="E12" i="18"/>
  <c r="E8" i="18"/>
  <c r="E7" i="18"/>
  <c r="C8" i="18"/>
  <c r="D8" i="18"/>
  <c r="C12" i="18"/>
  <c r="D12" i="18"/>
  <c r="C14" i="18"/>
  <c r="D14" i="18"/>
  <c r="C3" i="18"/>
  <c r="D3" i="18"/>
  <c r="C9" i="18"/>
  <c r="D9" i="18"/>
  <c r="C11" i="18"/>
  <c r="D11" i="18"/>
  <c r="C6" i="18"/>
  <c r="D6" i="18"/>
  <c r="C10" i="18"/>
  <c r="D10" i="18"/>
  <c r="C4" i="18"/>
  <c r="D4" i="18"/>
  <c r="C5" i="18"/>
  <c r="D5" i="18"/>
  <c r="C13" i="18"/>
  <c r="D13" i="18"/>
  <c r="C7" i="18"/>
  <c r="D7" i="18"/>
  <c r="B13" i="18"/>
  <c r="B5" i="18"/>
  <c r="B4" i="18"/>
  <c r="B10" i="18"/>
  <c r="B6" i="18"/>
  <c r="B11" i="18"/>
  <c r="B9" i="18"/>
  <c r="B3" i="18"/>
  <c r="B14" i="18"/>
  <c r="B12" i="18"/>
  <c r="B8" i="18"/>
  <c r="B7" i="18"/>
  <c r="G3" i="17"/>
  <c r="E3" i="17"/>
  <c r="E10" i="17"/>
  <c r="E11" i="17"/>
  <c r="E4" i="17"/>
  <c r="E5" i="17"/>
  <c r="E14" i="17"/>
  <c r="E12" i="17"/>
  <c r="E8" i="17"/>
  <c r="E6" i="17"/>
  <c r="E9" i="17"/>
  <c r="E7" i="17"/>
  <c r="E13" i="17"/>
  <c r="C7" i="17"/>
  <c r="D7" i="17"/>
  <c r="C9" i="17"/>
  <c r="D9" i="17"/>
  <c r="C6" i="17"/>
  <c r="D6" i="17"/>
  <c r="C8" i="17"/>
  <c r="D8" i="17"/>
  <c r="C12" i="17"/>
  <c r="D12" i="17"/>
  <c r="C14" i="17"/>
  <c r="D14" i="17"/>
  <c r="C5" i="17"/>
  <c r="D5" i="17"/>
  <c r="C4" i="17"/>
  <c r="D4" i="17"/>
  <c r="C11" i="17"/>
  <c r="D11" i="17"/>
  <c r="C10" i="17"/>
  <c r="D10" i="17"/>
  <c r="C3" i="17"/>
  <c r="D3" i="17"/>
  <c r="C13" i="17"/>
  <c r="D13" i="17"/>
  <c r="B3" i="17"/>
  <c r="B10" i="17"/>
  <c r="B11" i="17"/>
  <c r="B4" i="17"/>
  <c r="B5" i="17"/>
  <c r="B14" i="17"/>
  <c r="B12" i="17"/>
  <c r="B8" i="17"/>
  <c r="B6" i="17"/>
  <c r="B9" i="17"/>
  <c r="B7" i="17"/>
  <c r="B13" i="17"/>
  <c r="A8" i="18"/>
  <c r="F3" i="16"/>
  <c r="E3" i="16"/>
  <c r="E10" i="16"/>
  <c r="E11" i="16"/>
  <c r="E4" i="16"/>
  <c r="E5" i="16"/>
  <c r="E14" i="16"/>
  <c r="E12" i="16"/>
  <c r="E8" i="16"/>
  <c r="E6" i="16"/>
  <c r="E9" i="16"/>
  <c r="E7" i="16"/>
  <c r="E13" i="16"/>
  <c r="C7" i="16"/>
  <c r="D7" i="16"/>
  <c r="C9" i="16"/>
  <c r="D9" i="16"/>
  <c r="C6" i="16"/>
  <c r="D6" i="16"/>
  <c r="C8" i="16"/>
  <c r="D8" i="16"/>
  <c r="C12" i="16"/>
  <c r="D12" i="16"/>
  <c r="C14" i="16"/>
  <c r="D14" i="16"/>
  <c r="C5" i="16"/>
  <c r="D5" i="16"/>
  <c r="C4" i="16"/>
  <c r="D4" i="16"/>
  <c r="C11" i="16"/>
  <c r="D11" i="16"/>
  <c r="C10" i="16"/>
  <c r="D10" i="16"/>
  <c r="C3" i="16"/>
  <c r="D3" i="16"/>
  <c r="C13" i="16"/>
  <c r="D13" i="16"/>
  <c r="B3" i="16"/>
  <c r="B10" i="16"/>
  <c r="B11" i="16"/>
  <c r="B4" i="16"/>
  <c r="B5" i="16"/>
  <c r="B14" i="16"/>
  <c r="B12" i="16"/>
  <c r="B8" i="16"/>
  <c r="B6" i="16"/>
  <c r="B9" i="16"/>
  <c r="B7" i="16"/>
  <c r="B13" i="16"/>
  <c r="E3" i="14"/>
  <c r="E10" i="14"/>
  <c r="E11" i="14"/>
  <c r="E4" i="14"/>
  <c r="E5" i="14"/>
  <c r="E14" i="14"/>
  <c r="E12" i="14"/>
  <c r="E8" i="14"/>
  <c r="E6" i="14"/>
  <c r="E9" i="14"/>
  <c r="E7" i="14"/>
  <c r="E13" i="14"/>
  <c r="C7" i="14"/>
  <c r="D7" i="14"/>
  <c r="C9" i="14"/>
  <c r="D9" i="14"/>
  <c r="C6" i="14"/>
  <c r="D6" i="14"/>
  <c r="C8" i="14"/>
  <c r="D8" i="14"/>
  <c r="C12" i="14"/>
  <c r="D12" i="14"/>
  <c r="C14" i="14"/>
  <c r="D14" i="14"/>
  <c r="C5" i="14"/>
  <c r="D5" i="14"/>
  <c r="C4" i="14"/>
  <c r="D4" i="14"/>
  <c r="C11" i="14"/>
  <c r="D11" i="14"/>
  <c r="C10" i="14"/>
  <c r="D10" i="14"/>
  <c r="C3" i="14"/>
  <c r="D3" i="14"/>
  <c r="C13" i="14"/>
  <c r="D13" i="14"/>
  <c r="B3" i="14"/>
  <c r="B10" i="14"/>
  <c r="B11" i="14"/>
  <c r="B4" i="14"/>
  <c r="B5" i="14"/>
  <c r="B14" i="14"/>
  <c r="B12" i="14"/>
  <c r="B8" i="14"/>
  <c r="B6" i="14"/>
  <c r="B9" i="14"/>
  <c r="B7" i="14"/>
  <c r="B13" i="14"/>
  <c r="F7" i="19"/>
  <c r="E4" i="19"/>
  <c r="E11" i="19"/>
  <c r="E12" i="19"/>
  <c r="E5" i="19"/>
  <c r="E6" i="19"/>
  <c r="E15" i="19"/>
  <c r="E13" i="19"/>
  <c r="E9" i="19"/>
  <c r="E7" i="19"/>
  <c r="E10" i="19"/>
  <c r="E8" i="19"/>
  <c r="E14" i="19"/>
  <c r="C8" i="19"/>
  <c r="D8" i="19"/>
  <c r="C10" i="19"/>
  <c r="D10" i="19"/>
  <c r="C7" i="19"/>
  <c r="D7" i="19"/>
  <c r="C9" i="19"/>
  <c r="D9" i="19"/>
  <c r="C13" i="19"/>
  <c r="D13" i="19"/>
  <c r="C15" i="19"/>
  <c r="D15" i="19"/>
  <c r="C6" i="19"/>
  <c r="D6" i="19"/>
  <c r="C5" i="19"/>
  <c r="D5" i="19"/>
  <c r="D12" i="19"/>
  <c r="C12" i="19"/>
  <c r="C11" i="19"/>
  <c r="D11" i="19"/>
  <c r="C4" i="19"/>
  <c r="D4" i="19"/>
  <c r="C14" i="19"/>
  <c r="D14" i="19"/>
  <c r="B4" i="19"/>
  <c r="B11" i="19"/>
  <c r="B12" i="19"/>
  <c r="B5" i="19"/>
  <c r="B6" i="19"/>
  <c r="B15" i="19"/>
  <c r="B13" i="19"/>
  <c r="B9" i="19"/>
  <c r="B7" i="19"/>
  <c r="B10" i="19"/>
  <c r="B8" i="19"/>
  <c r="B14" i="19"/>
  <c r="U5" i="6"/>
  <c r="V5" i="6"/>
  <c r="R6" i="6"/>
  <c r="R7" i="6"/>
  <c r="S7" i="6"/>
  <c r="T7" i="6" s="1"/>
  <c r="R8" i="6"/>
  <c r="S8" i="6" s="1"/>
  <c r="T8" i="6" s="1"/>
  <c r="U8" i="6"/>
  <c r="V8" i="6"/>
  <c r="R9" i="6"/>
  <c r="S9" i="6" s="1"/>
  <c r="T9" i="6" s="1"/>
  <c r="R10" i="6"/>
  <c r="S10" i="6"/>
  <c r="T10" i="6" s="1"/>
  <c r="R40" i="6"/>
  <c r="S40" i="6" s="1"/>
  <c r="T40" i="6" s="1"/>
  <c r="R39" i="6"/>
  <c r="S39" i="6" s="1"/>
  <c r="T39" i="6" s="1"/>
  <c r="V38" i="6"/>
  <c r="U38" i="6"/>
  <c r="R38" i="6"/>
  <c r="E37" i="2"/>
  <c r="E34" i="2"/>
  <c r="E31" i="2"/>
  <c r="E28" i="2"/>
  <c r="E25" i="2"/>
  <c r="E22" i="2"/>
  <c r="E19" i="2"/>
  <c r="E16" i="2"/>
  <c r="E13" i="2"/>
  <c r="E10" i="2"/>
  <c r="E7" i="2"/>
  <c r="E4" i="2"/>
  <c r="C37" i="2"/>
  <c r="D37" i="2"/>
  <c r="C34" i="2"/>
  <c r="D34" i="2"/>
  <c r="C31" i="2"/>
  <c r="D31" i="2"/>
  <c r="C28" i="2"/>
  <c r="D28" i="2"/>
  <c r="C25" i="2"/>
  <c r="D25" i="2"/>
  <c r="C22" i="2"/>
  <c r="D22" i="2"/>
  <c r="C19" i="2"/>
  <c r="D19" i="2"/>
  <c r="C16" i="2"/>
  <c r="D16" i="2"/>
  <c r="C13" i="2"/>
  <c r="D13" i="2"/>
  <c r="C10" i="2"/>
  <c r="D10" i="2"/>
  <c r="C7" i="2"/>
  <c r="D7" i="2"/>
  <c r="C4" i="2"/>
  <c r="D4" i="2"/>
  <c r="B37" i="2"/>
  <c r="B34" i="2"/>
  <c r="B31" i="2"/>
  <c r="B28" i="2"/>
  <c r="B25" i="2"/>
  <c r="B22" i="2"/>
  <c r="B19" i="2"/>
  <c r="B16" i="2"/>
  <c r="B13" i="2"/>
  <c r="B10" i="2"/>
  <c r="B7" i="2"/>
  <c r="B4" i="2"/>
  <c r="P40" i="10"/>
  <c r="Q40" i="10" s="1"/>
  <c r="P39" i="10"/>
  <c r="Q39" i="10" s="1"/>
  <c r="U38" i="10"/>
  <c r="T38" i="10"/>
  <c r="S38" i="10"/>
  <c r="R38" i="10"/>
  <c r="P38" i="10"/>
  <c r="Q38" i="10" s="1"/>
  <c r="P37" i="10"/>
  <c r="Q37" i="10" s="1"/>
  <c r="P36" i="10"/>
  <c r="Q36" i="10" s="1"/>
  <c r="U35" i="10"/>
  <c r="T35" i="10"/>
  <c r="S35" i="10"/>
  <c r="R35" i="10"/>
  <c r="P35" i="10"/>
  <c r="Q35" i="10" s="1"/>
  <c r="Q39" i="2"/>
  <c r="P39" i="2"/>
  <c r="R39" i="2" s="1"/>
  <c r="S39" i="2" s="1"/>
  <c r="Q38" i="2"/>
  <c r="P38" i="2"/>
  <c r="Q37" i="2"/>
  <c r="P37" i="2"/>
  <c r="U37" i="2" l="1"/>
  <c r="R38" i="2"/>
  <c r="S38" i="2" s="1"/>
  <c r="R37" i="2"/>
  <c r="V37" i="2" s="1"/>
  <c r="V35" i="10"/>
  <c r="W35" i="10" s="1"/>
  <c r="V38" i="10"/>
  <c r="W38" i="10" s="1"/>
  <c r="G7" i="17" s="1"/>
  <c r="W38" i="6"/>
  <c r="X38" i="6" s="1"/>
  <c r="Y38" i="6" s="1"/>
  <c r="F8" i="18" s="1"/>
  <c r="W5" i="6"/>
  <c r="X5" i="6" s="1"/>
  <c r="Y5" i="6" s="1"/>
  <c r="F13" i="14" s="1"/>
  <c r="W8" i="6"/>
  <c r="X8" i="6" s="1"/>
  <c r="Y8" i="6" s="1"/>
  <c r="S6" i="6"/>
  <c r="T6" i="6" s="1"/>
  <c r="F7" i="17"/>
  <c r="F3" i="17"/>
  <c r="H3" i="17" s="1"/>
  <c r="F3" i="14"/>
  <c r="F13" i="18"/>
  <c r="S38" i="6"/>
  <c r="T38" i="6" s="1"/>
  <c r="S37" i="2"/>
  <c r="W37" i="2" s="1"/>
  <c r="T37" i="2"/>
  <c r="A12" i="18"/>
  <c r="H8" i="18" l="1"/>
  <c r="F8" i="19"/>
  <c r="G12" i="18"/>
  <c r="G9" i="17"/>
  <c r="F9" i="16"/>
  <c r="H7" i="17"/>
  <c r="F7" i="16"/>
  <c r="G8" i="18"/>
  <c r="I8" i="18" s="1"/>
  <c r="F13" i="17"/>
  <c r="F7" i="18"/>
  <c r="F7" i="14"/>
  <c r="R37" i="6"/>
  <c r="S37" i="6" s="1"/>
  <c r="T37" i="6" s="1"/>
  <c r="R36" i="6"/>
  <c r="S36" i="6" s="1"/>
  <c r="T36" i="6" s="1"/>
  <c r="V35" i="6"/>
  <c r="U35" i="6"/>
  <c r="R35" i="6"/>
  <c r="R34" i="6"/>
  <c r="S34" i="6" s="1"/>
  <c r="T34" i="6" s="1"/>
  <c r="R33" i="6"/>
  <c r="S33" i="6" s="1"/>
  <c r="T33" i="6" s="1"/>
  <c r="V32" i="6"/>
  <c r="U32" i="6"/>
  <c r="R32" i="6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5" i="10"/>
  <c r="W35" i="6" l="1"/>
  <c r="X35" i="6" s="1"/>
  <c r="Y35" i="6" s="1"/>
  <c r="W32" i="6"/>
  <c r="X32" i="6" s="1"/>
  <c r="Y32" i="6" s="1"/>
  <c r="S35" i="6"/>
  <c r="T35" i="6" s="1"/>
  <c r="S32" i="6"/>
  <c r="T32" i="6" s="1"/>
  <c r="F9" i="17" l="1"/>
  <c r="H9" i="17" s="1"/>
  <c r="F9" i="14"/>
  <c r="F12" i="18"/>
  <c r="F14" i="18"/>
  <c r="F6" i="17"/>
  <c r="F6" i="14"/>
  <c r="Q34" i="10"/>
  <c r="Q33" i="10"/>
  <c r="U32" i="10"/>
  <c r="T32" i="10"/>
  <c r="S32" i="10"/>
  <c r="R32" i="10"/>
  <c r="Q32" i="10"/>
  <c r="Q36" i="2"/>
  <c r="P36" i="2"/>
  <c r="Q35" i="2"/>
  <c r="P35" i="2"/>
  <c r="Q34" i="2"/>
  <c r="P34" i="2"/>
  <c r="Q33" i="2"/>
  <c r="P33" i="2"/>
  <c r="Q32" i="2"/>
  <c r="P32" i="2"/>
  <c r="Q31" i="2"/>
  <c r="P31" i="2"/>
  <c r="R35" i="2" l="1"/>
  <c r="S35" i="2" s="1"/>
  <c r="R33" i="2"/>
  <c r="S33" i="2" s="1"/>
  <c r="U34" i="2"/>
  <c r="R31" i="2"/>
  <c r="S31" i="2" s="1"/>
  <c r="U31" i="2"/>
  <c r="R32" i="2"/>
  <c r="S32" i="2" s="1"/>
  <c r="T34" i="2"/>
  <c r="R36" i="2"/>
  <c r="S36" i="2" s="1"/>
  <c r="V32" i="10"/>
  <c r="W32" i="10" s="1"/>
  <c r="R34" i="2"/>
  <c r="T31" i="2"/>
  <c r="Q30" i="2"/>
  <c r="P30" i="2"/>
  <c r="Q27" i="2"/>
  <c r="P27" i="2"/>
  <c r="Q24" i="2"/>
  <c r="P24" i="2"/>
  <c r="Q21" i="2"/>
  <c r="P21" i="2"/>
  <c r="Q15" i="2"/>
  <c r="P15" i="2"/>
  <c r="Q12" i="2"/>
  <c r="P12" i="2"/>
  <c r="Q9" i="2"/>
  <c r="P9" i="2"/>
  <c r="R9" i="2" s="1"/>
  <c r="Q6" i="2"/>
  <c r="P6" i="2"/>
  <c r="G14" i="18" l="1"/>
  <c r="I14" i="18" s="1"/>
  <c r="G6" i="17"/>
  <c r="H6" i="17" s="1"/>
  <c r="F6" i="16"/>
  <c r="R6" i="2"/>
  <c r="S6" i="2" s="1"/>
  <c r="W31" i="2"/>
  <c r="V31" i="2"/>
  <c r="R30" i="2"/>
  <c r="S30" i="2" s="1"/>
  <c r="R12" i="2"/>
  <c r="S12" i="2" s="1"/>
  <c r="R27" i="2"/>
  <c r="S27" i="2" s="1"/>
  <c r="S34" i="2"/>
  <c r="W34" i="2" s="1"/>
  <c r="V34" i="2"/>
  <c r="S9" i="2"/>
  <c r="R21" i="2"/>
  <c r="R15" i="2"/>
  <c r="R24" i="2"/>
  <c r="H12" i="18" l="1"/>
  <c r="I12" i="18" s="1"/>
  <c r="F10" i="19"/>
  <c r="S24" i="2"/>
  <c r="S15" i="2"/>
  <c r="S21" i="2"/>
  <c r="Q31" i="10"/>
  <c r="Q30" i="10"/>
  <c r="U29" i="10"/>
  <c r="T29" i="10"/>
  <c r="S29" i="10"/>
  <c r="R29" i="10"/>
  <c r="Q29" i="10"/>
  <c r="Q28" i="10"/>
  <c r="Q27" i="10"/>
  <c r="U26" i="10"/>
  <c r="T26" i="10"/>
  <c r="S26" i="10"/>
  <c r="R26" i="10"/>
  <c r="Q26" i="10"/>
  <c r="Q25" i="10"/>
  <c r="Q24" i="10"/>
  <c r="U23" i="10"/>
  <c r="T23" i="10"/>
  <c r="S23" i="10"/>
  <c r="R23" i="10"/>
  <c r="Q23" i="10"/>
  <c r="Q22" i="10"/>
  <c r="Q21" i="10"/>
  <c r="U20" i="10"/>
  <c r="T20" i="10"/>
  <c r="S20" i="10"/>
  <c r="R20" i="10"/>
  <c r="Q20" i="10"/>
  <c r="Q19" i="10"/>
  <c r="Q18" i="10"/>
  <c r="U17" i="10"/>
  <c r="T17" i="10"/>
  <c r="S17" i="10"/>
  <c r="R17" i="10"/>
  <c r="Q17" i="10"/>
  <c r="Q16" i="10"/>
  <c r="Q15" i="10"/>
  <c r="U14" i="10"/>
  <c r="T14" i="10"/>
  <c r="S14" i="10"/>
  <c r="R14" i="10"/>
  <c r="Q14" i="10"/>
  <c r="Q13" i="10"/>
  <c r="Q12" i="10"/>
  <c r="U11" i="10"/>
  <c r="T11" i="10"/>
  <c r="S11" i="10"/>
  <c r="R11" i="10"/>
  <c r="Q11" i="10"/>
  <c r="Q10" i="10"/>
  <c r="Q9" i="10"/>
  <c r="U8" i="10"/>
  <c r="T8" i="10"/>
  <c r="S8" i="10"/>
  <c r="R8" i="10"/>
  <c r="Q8" i="10"/>
  <c r="Q7" i="10"/>
  <c r="Q6" i="10"/>
  <c r="U5" i="10"/>
  <c r="T5" i="10"/>
  <c r="S5" i="10"/>
  <c r="R5" i="10"/>
  <c r="Q5" i="10"/>
  <c r="V17" i="10" l="1"/>
  <c r="W17" i="10" s="1"/>
  <c r="V23" i="10"/>
  <c r="W23" i="10" s="1"/>
  <c r="V8" i="10"/>
  <c r="W8" i="10" s="1"/>
  <c r="V20" i="10"/>
  <c r="W20" i="10" s="1"/>
  <c r="V29" i="10"/>
  <c r="W29" i="10" s="1"/>
  <c r="V14" i="10"/>
  <c r="W14" i="10" s="1"/>
  <c r="V26" i="10"/>
  <c r="W26" i="10" s="1"/>
  <c r="V11" i="10"/>
  <c r="W11" i="10" s="1"/>
  <c r="V5" i="10"/>
  <c r="W5" i="10" s="1"/>
  <c r="G5" i="17" l="1"/>
  <c r="G6" i="18"/>
  <c r="F5" i="16"/>
  <c r="G8" i="17"/>
  <c r="F8" i="16"/>
  <c r="G3" i="18"/>
  <c r="G9" i="18"/>
  <c r="G12" i="17"/>
  <c r="F12" i="16"/>
  <c r="G11" i="18"/>
  <c r="G14" i="17"/>
  <c r="F14" i="16"/>
  <c r="F4" i="16"/>
  <c r="G4" i="17"/>
  <c r="G10" i="18"/>
  <c r="F11" i="16"/>
  <c r="G11" i="17"/>
  <c r="G4" i="18"/>
  <c r="G10" i="17"/>
  <c r="G5" i="18"/>
  <c r="F10" i="16"/>
  <c r="G7" i="18"/>
  <c r="G13" i="17"/>
  <c r="H13" i="17" s="1"/>
  <c r="F13" i="16"/>
  <c r="P4" i="2"/>
  <c r="Q4" i="2"/>
  <c r="P5" i="2"/>
  <c r="Q5" i="2"/>
  <c r="U4" i="2" l="1"/>
  <c r="T4" i="2"/>
  <c r="R5" i="2"/>
  <c r="S5" i="2" s="1"/>
  <c r="R4" i="2"/>
  <c r="V4" i="2" l="1"/>
  <c r="S4" i="2"/>
  <c r="W4" i="2" s="1"/>
  <c r="F14" i="19" l="1"/>
  <c r="H7" i="18"/>
  <c r="I7" i="18" s="1"/>
  <c r="P7" i="2"/>
  <c r="Q7" i="2"/>
  <c r="P8" i="2"/>
  <c r="Q8" i="2"/>
  <c r="P10" i="2"/>
  <c r="Q10" i="2"/>
  <c r="P11" i="2"/>
  <c r="Q11" i="2"/>
  <c r="P13" i="2"/>
  <c r="Q13" i="2"/>
  <c r="P14" i="2"/>
  <c r="Q14" i="2"/>
  <c r="P16" i="2"/>
  <c r="Q16" i="2"/>
  <c r="P17" i="2"/>
  <c r="Q17" i="2"/>
  <c r="P18" i="2"/>
  <c r="Q18" i="2"/>
  <c r="P19" i="2"/>
  <c r="Q19" i="2"/>
  <c r="P20" i="2"/>
  <c r="Q20" i="2"/>
  <c r="P22" i="2"/>
  <c r="Q22" i="2"/>
  <c r="P23" i="2"/>
  <c r="Q23" i="2"/>
  <c r="P25" i="2"/>
  <c r="Q25" i="2"/>
  <c r="P26" i="2"/>
  <c r="Q26" i="2"/>
  <c r="P28" i="2"/>
  <c r="Q28" i="2"/>
  <c r="P29" i="2"/>
  <c r="Q29" i="2"/>
  <c r="U22" i="2" l="1"/>
  <c r="U28" i="2"/>
  <c r="U25" i="2"/>
  <c r="U19" i="2"/>
  <c r="T16" i="2"/>
  <c r="T28" i="2"/>
  <c r="T22" i="2"/>
  <c r="T19" i="2"/>
  <c r="T25" i="2"/>
  <c r="U16" i="2"/>
  <c r="U13" i="2"/>
  <c r="U10" i="2"/>
  <c r="U7" i="2"/>
  <c r="T13" i="2"/>
  <c r="T10" i="2"/>
  <c r="T7" i="2"/>
  <c r="R17" i="2"/>
  <c r="S17" i="2" s="1"/>
  <c r="R23" i="2"/>
  <c r="S23" i="2" s="1"/>
  <c r="R29" i="2"/>
  <c r="S29" i="2" s="1"/>
  <c r="R28" i="2"/>
  <c r="R26" i="2"/>
  <c r="S26" i="2" s="1"/>
  <c r="R20" i="2"/>
  <c r="S20" i="2" s="1"/>
  <c r="R14" i="2"/>
  <c r="S14" i="2" s="1"/>
  <c r="R11" i="2"/>
  <c r="S11" i="2" s="1"/>
  <c r="R8" i="2"/>
  <c r="S8" i="2" s="1"/>
  <c r="R25" i="2"/>
  <c r="R22" i="2"/>
  <c r="V22" i="2" s="1"/>
  <c r="R19" i="2"/>
  <c r="R16" i="2"/>
  <c r="R13" i="2"/>
  <c r="R10" i="2"/>
  <c r="R18" i="2"/>
  <c r="R7" i="2"/>
  <c r="V7" i="2" s="1"/>
  <c r="V13" i="2" l="1"/>
  <c r="V10" i="2"/>
  <c r="V19" i="2"/>
  <c r="V28" i="2"/>
  <c r="V25" i="2"/>
  <c r="S18" i="2"/>
  <c r="V16" i="2"/>
  <c r="S10" i="2"/>
  <c r="W10" i="2" s="1"/>
  <c r="S22" i="2"/>
  <c r="W22" i="2" s="1"/>
  <c r="S13" i="2"/>
  <c r="W13" i="2" s="1"/>
  <c r="S25" i="2"/>
  <c r="W25" i="2" s="1"/>
  <c r="S19" i="2"/>
  <c r="W19" i="2" s="1"/>
  <c r="S28" i="2"/>
  <c r="W28" i="2" s="1"/>
  <c r="S16" i="2"/>
  <c r="S7" i="2"/>
  <c r="W7" i="2" s="1"/>
  <c r="F15" i="19" l="1"/>
  <c r="H11" i="18"/>
  <c r="H3" i="18"/>
  <c r="F9" i="19"/>
  <c r="F13" i="19"/>
  <c r="H9" i="18"/>
  <c r="H6" i="18"/>
  <c r="F6" i="19"/>
  <c r="F12" i="19"/>
  <c r="H4" i="18"/>
  <c r="H5" i="18"/>
  <c r="F11" i="19"/>
  <c r="H13" i="18"/>
  <c r="I13" i="18" s="1"/>
  <c r="F4" i="19"/>
  <c r="W16" i="2"/>
  <c r="R31" i="6"/>
  <c r="S31" i="6" s="1"/>
  <c r="T31" i="6" s="1"/>
  <c r="R30" i="6"/>
  <c r="S30" i="6" s="1"/>
  <c r="T30" i="6" s="1"/>
  <c r="V29" i="6"/>
  <c r="U29" i="6"/>
  <c r="R29" i="6"/>
  <c r="R28" i="6"/>
  <c r="S28" i="6" s="1"/>
  <c r="T28" i="6" s="1"/>
  <c r="R27" i="6"/>
  <c r="S27" i="6" s="1"/>
  <c r="T27" i="6" s="1"/>
  <c r="V26" i="6"/>
  <c r="U26" i="6"/>
  <c r="R26" i="6"/>
  <c r="R25" i="6"/>
  <c r="S25" i="6" s="1"/>
  <c r="T25" i="6" s="1"/>
  <c r="R24" i="6"/>
  <c r="S24" i="6" s="1"/>
  <c r="T24" i="6" s="1"/>
  <c r="V23" i="6"/>
  <c r="U23" i="6"/>
  <c r="R23" i="6"/>
  <c r="R22" i="6"/>
  <c r="S22" i="6" s="1"/>
  <c r="T22" i="6" s="1"/>
  <c r="R21" i="6"/>
  <c r="S21" i="6" s="1"/>
  <c r="T21" i="6" s="1"/>
  <c r="V20" i="6"/>
  <c r="U20" i="6"/>
  <c r="R20" i="6"/>
  <c r="R19" i="6"/>
  <c r="S19" i="6" s="1"/>
  <c r="T19" i="6" s="1"/>
  <c r="R18" i="6"/>
  <c r="S18" i="6" s="1"/>
  <c r="T18" i="6" s="1"/>
  <c r="V17" i="6"/>
  <c r="U17" i="6"/>
  <c r="R17" i="6"/>
  <c r="R16" i="6"/>
  <c r="S16" i="6" s="1"/>
  <c r="T16" i="6" s="1"/>
  <c r="R15" i="6"/>
  <c r="S15" i="6" s="1"/>
  <c r="T15" i="6" s="1"/>
  <c r="V14" i="6"/>
  <c r="U14" i="6"/>
  <c r="R14" i="6"/>
  <c r="R13" i="6"/>
  <c r="S13" i="6" s="1"/>
  <c r="T13" i="6" s="1"/>
  <c r="R12" i="6"/>
  <c r="S12" i="6" s="1"/>
  <c r="T12" i="6" s="1"/>
  <c r="V11" i="6"/>
  <c r="U11" i="6"/>
  <c r="R11" i="6"/>
  <c r="F5" i="19" l="1"/>
  <c r="H10" i="18"/>
  <c r="W14" i="6"/>
  <c r="X14" i="6" s="1"/>
  <c r="Y14" i="6" s="1"/>
  <c r="W23" i="6"/>
  <c r="X23" i="6" s="1"/>
  <c r="Y23" i="6" s="1"/>
  <c r="W29" i="6"/>
  <c r="X29" i="6" s="1"/>
  <c r="Y29" i="6" s="1"/>
  <c r="W17" i="6"/>
  <c r="X17" i="6" s="1"/>
  <c r="Y17" i="6" s="1"/>
  <c r="W11" i="6"/>
  <c r="X11" i="6" s="1"/>
  <c r="Y11" i="6" s="1"/>
  <c r="W20" i="6"/>
  <c r="X20" i="6" s="1"/>
  <c r="Y20" i="6" s="1"/>
  <c r="W26" i="6"/>
  <c r="X26" i="6" s="1"/>
  <c r="Y26" i="6" s="1"/>
  <c r="S29" i="6"/>
  <c r="T29" i="6" s="1"/>
  <c r="S26" i="6"/>
  <c r="T26" i="6" s="1"/>
  <c r="S23" i="6"/>
  <c r="T23" i="6" s="1"/>
  <c r="S20" i="6"/>
  <c r="T20" i="6" s="1"/>
  <c r="S17" i="6"/>
  <c r="T17" i="6" s="1"/>
  <c r="S14" i="6"/>
  <c r="T14" i="6" s="1"/>
  <c r="S11" i="6"/>
  <c r="T11" i="6" s="1"/>
  <c r="F8" i="14" l="1"/>
  <c r="F3" i="18"/>
  <c r="I3" i="18" s="1"/>
  <c r="F8" i="17"/>
  <c r="H8" i="17" s="1"/>
  <c r="F9" i="18"/>
  <c r="I9" i="18" s="1"/>
  <c r="F12" i="14"/>
  <c r="F12" i="17"/>
  <c r="H12" i="17" s="1"/>
  <c r="F11" i="18"/>
  <c r="I11" i="18" s="1"/>
  <c r="F14" i="17"/>
  <c r="H14" i="17" s="1"/>
  <c r="F14" i="14"/>
  <c r="F6" i="18"/>
  <c r="I6" i="18" s="1"/>
  <c r="F5" i="14"/>
  <c r="F5" i="17"/>
  <c r="H5" i="17" s="1"/>
  <c r="F10" i="18"/>
  <c r="I10" i="18" s="1"/>
  <c r="F4" i="14"/>
  <c r="F4" i="17"/>
  <c r="H4" i="17" s="1"/>
  <c r="F11" i="17"/>
  <c r="H11" i="17" s="1"/>
  <c r="F4" i="18"/>
  <c r="I4" i="18" s="1"/>
  <c r="F11" i="14"/>
  <c r="F10" i="14"/>
  <c r="F5" i="18"/>
  <c r="I5" i="18" s="1"/>
  <c r="F10" i="17"/>
  <c r="H10" i="17" s="1"/>
</calcChain>
</file>

<file path=xl/sharedStrings.xml><?xml version="1.0" encoding="utf-8"?>
<sst xmlns="http://schemas.openxmlformats.org/spreadsheetml/2006/main" count="331" uniqueCount="146">
  <si>
    <t>Лошадь</t>
  </si>
  <si>
    <t>Г.Р.</t>
  </si>
  <si>
    <t>Пол</t>
  </si>
  <si>
    <t>Масть</t>
  </si>
  <si>
    <t>Место рождения</t>
  </si>
  <si>
    <t>Порода</t>
  </si>
  <si>
    <t>Берейтор</t>
  </si>
  <si>
    <t>Команда</t>
  </si>
  <si>
    <t>Виды</t>
  </si>
  <si>
    <t>№</t>
  </si>
  <si>
    <t>г.р.</t>
  </si>
  <si>
    <t>Гол.</t>
  </si>
  <si>
    <t>Шея</t>
  </si>
  <si>
    <t>Холка, лопатка, грудь</t>
  </si>
  <si>
    <t>Спина, бока, поясница</t>
  </si>
  <si>
    <t>Круп</t>
  </si>
  <si>
    <t>Ноги передние</t>
  </si>
  <si>
    <t>Ноги Задние</t>
  </si>
  <si>
    <t>Тип</t>
  </si>
  <si>
    <t>Туловище</t>
  </si>
  <si>
    <t>Ноги</t>
  </si>
  <si>
    <t>Экстерьер</t>
  </si>
  <si>
    <t>Т+Э</t>
  </si>
  <si>
    <t>Судья</t>
  </si>
  <si>
    <t>Итого</t>
  </si>
  <si>
    <t>Промеры</t>
  </si>
  <si>
    <t>Сумма</t>
  </si>
  <si>
    <t>Двигательные качества</t>
  </si>
  <si>
    <t>Шагов 1</t>
  </si>
  <si>
    <t>Оценка I</t>
  </si>
  <si>
    <t>Шагов 2</t>
  </si>
  <si>
    <t>Шагов 3</t>
  </si>
  <si>
    <t>Рысь 1</t>
  </si>
  <si>
    <t>Рысь 2</t>
  </si>
  <si>
    <t>Рысь 3</t>
  </si>
  <si>
    <t>Оценка II</t>
  </si>
  <si>
    <t>Стиль шаг</t>
  </si>
  <si>
    <t>Стиль рысь</t>
  </si>
  <si>
    <t>Стиль галоп</t>
  </si>
  <si>
    <t>Средняя оценка III</t>
  </si>
  <si>
    <t>Сумма балов I + II + III</t>
  </si>
  <si>
    <t>Оценка двиг. Качеств.</t>
  </si>
  <si>
    <t>Шаг</t>
  </si>
  <si>
    <t>Рысь</t>
  </si>
  <si>
    <t>Стиль</t>
  </si>
  <si>
    <t>Бонитировка</t>
  </si>
  <si>
    <t>Прыжковые качества</t>
  </si>
  <si>
    <t>130-140</t>
  </si>
  <si>
    <t>Оценка</t>
  </si>
  <si>
    <t>ш. о.</t>
  </si>
  <si>
    <t>Итог</t>
  </si>
  <si>
    <t>Темп</t>
  </si>
  <si>
    <t>ш.о.</t>
  </si>
  <si>
    <t>ТЭН</t>
  </si>
  <si>
    <t>Двигательные</t>
  </si>
  <si>
    <t>Прыжковые</t>
  </si>
  <si>
    <t>коб</t>
  </si>
  <si>
    <t>жер</t>
  </si>
  <si>
    <t>Судья 1</t>
  </si>
  <si>
    <t>Судья 2</t>
  </si>
  <si>
    <t>Судья 3</t>
  </si>
  <si>
    <t>Итоги бонитировки</t>
  </si>
  <si>
    <t>Все</t>
  </si>
  <si>
    <t>Дорофеева А. В.</t>
  </si>
  <si>
    <t>Барабаш Т. В.</t>
  </si>
  <si>
    <t>21</t>
  </si>
  <si>
    <t>165</t>
  </si>
  <si>
    <t>мер</t>
  </si>
  <si>
    <t>190</t>
  </si>
  <si>
    <t>20,5</t>
  </si>
  <si>
    <t>169</t>
  </si>
  <si>
    <t>180</t>
  </si>
  <si>
    <t>20</t>
  </si>
  <si>
    <t>207</t>
  </si>
  <si>
    <t>Участники испытаний племенных лошадей верховых пород спортивного направления СЗФО в 2019 году</t>
  </si>
  <si>
    <t>Веласкес ( - )</t>
  </si>
  <si>
    <t>Караковая</t>
  </si>
  <si>
    <t>УВП</t>
  </si>
  <si>
    <t>Громзина Анна Викторовна</t>
  </si>
  <si>
    <t>Школа Анны Громзиной - ШАГ</t>
  </si>
  <si>
    <t>Квиглис (Лансберг - )</t>
  </si>
  <si>
    <t>Ганн</t>
  </si>
  <si>
    <t>Санкт-Петербург</t>
  </si>
  <si>
    <t>Вишневская Ирина</t>
  </si>
  <si>
    <t>ч/в</t>
  </si>
  <si>
    <t>Лиссабон (Highlander - Барфи)</t>
  </si>
  <si>
    <t>Голшт</t>
  </si>
  <si>
    <t>Конный завод "Георгенбург"</t>
  </si>
  <si>
    <t>Прудникова Анна</t>
  </si>
  <si>
    <t>Выводка</t>
  </si>
  <si>
    <t>Лаверна (Лиллехаммер - Эпиграмма)</t>
  </si>
  <si>
    <t>РСП</t>
  </si>
  <si>
    <t>КФХ "Золотой ганновер"</t>
  </si>
  <si>
    <t>Делакруа (Дар Богов - Лав Стори)</t>
  </si>
  <si>
    <t>ПК</t>
  </si>
  <si>
    <t>Ленинградская область, ф/х Дудровой</t>
  </si>
  <si>
    <t>Коровьякова Татьяна</t>
  </si>
  <si>
    <t>Хорунжий (Питсбург - Хитрюга)</t>
  </si>
  <si>
    <t>Трк</t>
  </si>
  <si>
    <t>ОАО "Московский конзавод №1"</t>
  </si>
  <si>
    <t>Зибарова Екатерина Игоревна</t>
  </si>
  <si>
    <t>Индуктор (Ибар - Дарлинга)</t>
  </si>
  <si>
    <t>РВП</t>
  </si>
  <si>
    <t>Старожиловский КЗ, Рязанская обл</t>
  </si>
  <si>
    <t>Стуканцева Д. С.</t>
  </si>
  <si>
    <t>КСК «Верево»</t>
  </si>
  <si>
    <t>Кан (Кореолан - Аквилея)</t>
  </si>
  <si>
    <t>ооо АПК «Кавказ»</t>
  </si>
  <si>
    <t>Серая</t>
  </si>
  <si>
    <t>Рыжая</t>
  </si>
  <si>
    <t>Гнедая</t>
  </si>
  <si>
    <t>т.-гнедая</t>
  </si>
  <si>
    <t>Ламборджини (Лазурит - Даугава)</t>
  </si>
  <si>
    <t>Оффенбах (Загреб ХХ - Омаха 45)</t>
  </si>
  <si>
    <t>Вороная</t>
  </si>
  <si>
    <t>ЗАО "Кировский конный завод"</t>
  </si>
  <si>
    <t>Зибарова Е.И.</t>
  </si>
  <si>
    <t>Форвард М (Фараб - Вурина)</t>
  </si>
  <si>
    <t>КФХ "Маланичевых"</t>
  </si>
  <si>
    <t>Шатоба Ксения Александровна</t>
  </si>
  <si>
    <t>Фестиваль М (Фараб - Ляфам)</t>
  </si>
  <si>
    <t>Итоги испытаний двигательных качеств 2019г</t>
  </si>
  <si>
    <t>Итоги испытаний прыжковывых качеств 2019г</t>
  </si>
  <si>
    <t>Итоги испытаний спортивные качества за 2019г.</t>
  </si>
  <si>
    <t>Чемпионы Испытаний 2019 года</t>
  </si>
  <si>
    <t>158</t>
  </si>
  <si>
    <t>174</t>
  </si>
  <si>
    <t>199</t>
  </si>
  <si>
    <t>22</t>
  </si>
  <si>
    <t>162,5</t>
  </si>
  <si>
    <t>192</t>
  </si>
  <si>
    <t>21,5</t>
  </si>
  <si>
    <t>163</t>
  </si>
  <si>
    <t>181</t>
  </si>
  <si>
    <t>185</t>
  </si>
  <si>
    <t>168</t>
  </si>
  <si>
    <t>166,5</t>
  </si>
  <si>
    <t>195</t>
  </si>
  <si>
    <t>Судья 1 - Барабаш Т. В.</t>
  </si>
  <si>
    <t>Судья 2 - Дорофеева А. В.</t>
  </si>
  <si>
    <t>Судья 3 - Маланичева М. Б.</t>
  </si>
  <si>
    <t>Бояринцева Екатерина</t>
  </si>
  <si>
    <t>Коллегия спортивных судей</t>
  </si>
  <si>
    <t xml:space="preserve">Судья 3 - Громзина А. </t>
  </si>
  <si>
    <t>161</t>
  </si>
  <si>
    <t>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</si>
</sst>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Franklin Gothic Medium"/>
      <family val="2"/>
      <charset val="204"/>
    </font>
    <font>
      <sz val="10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5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2" fontId="5" fillId="0" borderId="11" xfId="0" applyNumberFormat="1" applyFont="1" applyBorder="1"/>
    <xf numFmtId="2" fontId="5" fillId="0" borderId="15" xfId="0" applyNumberFormat="1" applyFont="1" applyBorder="1"/>
    <xf numFmtId="0" fontId="4" fillId="0" borderId="10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5" fillId="0" borderId="21" xfId="0" applyNumberFormat="1" applyFont="1" applyBorder="1"/>
    <xf numFmtId="2" fontId="5" fillId="0" borderId="22" xfId="0" applyNumberFormat="1" applyFont="1" applyBorder="1"/>
    <xf numFmtId="2" fontId="5" fillId="0" borderId="24" xfId="0" applyNumberFormat="1" applyFont="1" applyBorder="1"/>
    <xf numFmtId="2" fontId="5" fillId="0" borderId="25" xfId="0" applyNumberFormat="1" applyFont="1" applyBorder="1"/>
    <xf numFmtId="2" fontId="3" fillId="0" borderId="25" xfId="0" applyNumberFormat="1" applyFont="1" applyBorder="1"/>
    <xf numFmtId="2" fontId="5" fillId="0" borderId="8" xfId="0" applyNumberFormat="1" applyFont="1" applyBorder="1"/>
    <xf numFmtId="2" fontId="3" fillId="0" borderId="11" xfId="0" applyNumberFormat="1" applyFont="1" applyBorder="1"/>
    <xf numFmtId="2" fontId="5" fillId="0" borderId="28" xfId="0" applyNumberFormat="1" applyFont="1" applyBorder="1"/>
    <xf numFmtId="2" fontId="5" fillId="0" borderId="29" xfId="0" applyNumberFormat="1" applyFont="1" applyBorder="1"/>
    <xf numFmtId="2" fontId="3" fillId="0" borderId="29" xfId="0" applyNumberFormat="1" applyFont="1" applyBorder="1"/>
    <xf numFmtId="2" fontId="7" fillId="0" borderId="12" xfId="0" applyNumberFormat="1" applyFont="1" applyBorder="1"/>
    <xf numFmtId="2" fontId="7" fillId="0" borderId="26" xfId="0" applyNumberFormat="1" applyFont="1" applyBorder="1"/>
    <xf numFmtId="2" fontId="7" fillId="0" borderId="30" xfId="0" applyNumberFormat="1" applyFont="1" applyBorder="1"/>
    <xf numFmtId="0" fontId="1" fillId="0" borderId="31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7" xfId="0" applyFont="1" applyBorder="1" applyAlignment="1">
      <alignment horizontal="center" textRotation="90" wrapText="1"/>
    </xf>
    <xf numFmtId="0" fontId="1" fillId="0" borderId="43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textRotation="90" wrapText="1"/>
    </xf>
    <xf numFmtId="0" fontId="3" fillId="0" borderId="44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2" fontId="8" fillId="0" borderId="46" xfId="0" applyNumberFormat="1" applyFont="1" applyBorder="1" applyAlignment="1">
      <alignment horizontal="center" vertical="center"/>
    </xf>
    <xf numFmtId="2" fontId="8" fillId="0" borderId="45" xfId="0" applyNumberFormat="1" applyFont="1" applyBorder="1" applyAlignment="1">
      <alignment horizontal="center" vertical="center"/>
    </xf>
    <xf numFmtId="2" fontId="8" fillId="0" borderId="51" xfId="0" applyNumberFormat="1" applyFont="1" applyBorder="1" applyAlignment="1">
      <alignment horizontal="center" vertical="center"/>
    </xf>
    <xf numFmtId="2" fontId="8" fillId="0" borderId="54" xfId="0" applyNumberFormat="1" applyFont="1" applyBorder="1" applyAlignment="1">
      <alignment horizontal="center" vertical="center"/>
    </xf>
    <xf numFmtId="2" fontId="8" fillId="0" borderId="47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52" xfId="0" applyNumberFormat="1" applyFont="1" applyBorder="1" applyAlignment="1">
      <alignment horizontal="center" vertical="center"/>
    </xf>
    <xf numFmtId="2" fontId="8" fillId="0" borderId="55" xfId="0" applyNumberFormat="1" applyFont="1" applyBorder="1" applyAlignment="1">
      <alignment horizontal="center" vertical="center"/>
    </xf>
    <xf numFmtId="2" fontId="8" fillId="0" borderId="49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53" xfId="0" applyNumberFormat="1" applyFont="1" applyBorder="1" applyAlignment="1">
      <alignment horizontal="center" vertical="center"/>
    </xf>
    <xf numFmtId="2" fontId="8" fillId="0" borderId="56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4" fillId="0" borderId="48" xfId="0" applyNumberFormat="1" applyFont="1" applyBorder="1" applyAlignment="1">
      <alignment horizontal="center" vertical="center"/>
    </xf>
    <xf numFmtId="2" fontId="4" fillId="0" borderId="50" xfId="0" applyNumberFormat="1" applyFont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  <xf numFmtId="2" fontId="4" fillId="0" borderId="6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2" fontId="3" fillId="0" borderId="20" xfId="0" applyNumberFormat="1" applyFont="1" applyBorder="1"/>
    <xf numFmtId="2" fontId="3" fillId="0" borderId="19" xfId="0" applyNumberFormat="1" applyFont="1" applyBorder="1"/>
    <xf numFmtId="0" fontId="0" fillId="0" borderId="0" xfId="0" applyAlignment="1">
      <alignment horizontal="center" textRotation="90" wrapText="1"/>
    </xf>
    <xf numFmtId="0" fontId="0" fillId="0" borderId="31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horizontal="center" textRotation="90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textRotation="90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/>
    <xf numFmtId="49" fontId="4" fillId="0" borderId="20" xfId="0" applyNumberFormat="1" applyFont="1" applyBorder="1" applyAlignment="1">
      <alignment horizontal="center" vertical="center" textRotation="90"/>
    </xf>
    <xf numFmtId="49" fontId="0" fillId="0" borderId="23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2" fontId="0" fillId="0" borderId="0" xfId="0" applyNumberFormat="1"/>
    <xf numFmtId="2" fontId="3" fillId="0" borderId="5" xfId="0" applyNumberFormat="1" applyFont="1" applyBorder="1" applyAlignment="1">
      <alignment horizontal="center" textRotation="90" wrapText="1"/>
    </xf>
    <xf numFmtId="0" fontId="0" fillId="0" borderId="1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1" fillId="0" borderId="65" xfId="0" applyFont="1" applyBorder="1" applyAlignment="1">
      <alignment horizontal="center" vertical="center" wrapText="1"/>
    </xf>
    <xf numFmtId="49" fontId="1" fillId="0" borderId="65" xfId="0" applyNumberFormat="1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2" fontId="0" fillId="0" borderId="1" xfId="0" applyNumberFormat="1" applyFill="1" applyBorder="1" applyAlignment="1">
      <alignment vertical="center" wrapText="1"/>
    </xf>
    <xf numFmtId="2" fontId="0" fillId="0" borderId="65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2" fontId="0" fillId="0" borderId="1" xfId="0" applyNumberFormat="1" applyBorder="1"/>
    <xf numFmtId="0" fontId="0" fillId="0" borderId="65" xfId="0" applyBorder="1"/>
    <xf numFmtId="2" fontId="0" fillId="0" borderId="65" xfId="0" applyNumberFormat="1" applyBorder="1"/>
    <xf numFmtId="0" fontId="0" fillId="0" borderId="1" xfId="0" applyBorder="1" applyAlignment="1">
      <alignment wrapText="1"/>
    </xf>
    <xf numFmtId="0" fontId="0" fillId="0" borderId="65" xfId="0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3" xfId="0" applyFill="1" applyBorder="1" applyAlignment="1">
      <alignment vertical="center"/>
    </xf>
    <xf numFmtId="2" fontId="0" fillId="0" borderId="3" xfId="0" applyNumberFormat="1" applyFill="1" applyBorder="1" applyAlignment="1">
      <alignment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0" borderId="1" xfId="0" applyNumberFormat="1" applyBorder="1"/>
    <xf numFmtId="0" fontId="0" fillId="0" borderId="65" xfId="0" applyNumberFormat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2" fontId="0" fillId="3" borderId="1" xfId="0" applyNumberFormat="1" applyFill="1" applyBorder="1"/>
    <xf numFmtId="0" fontId="0" fillId="0" borderId="1" xfId="0" applyBorder="1" applyAlignment="1">
      <alignment vertical="center" wrapText="1"/>
    </xf>
    <xf numFmtId="0" fontId="0" fillId="0" borderId="65" xfId="0" applyFill="1" applyBorder="1"/>
    <xf numFmtId="0" fontId="0" fillId="0" borderId="65" xfId="0" applyFill="1" applyBorder="1" applyAlignment="1">
      <alignment wrapText="1"/>
    </xf>
    <xf numFmtId="2" fontId="0" fillId="0" borderId="65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2" fontId="0" fillId="0" borderId="1" xfId="0" applyNumberFormat="1" applyFill="1" applyBorder="1"/>
    <xf numFmtId="2" fontId="0" fillId="0" borderId="1" xfId="0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0" xfId="0" applyFont="1"/>
    <xf numFmtId="2" fontId="0" fillId="0" borderId="1" xfId="0" applyNumberFormat="1" applyFont="1" applyBorder="1" applyAlignment="1">
      <alignment wrapText="1"/>
    </xf>
    <xf numFmtId="2" fontId="0" fillId="0" borderId="48" xfId="0" applyNumberFormat="1" applyFont="1" applyBorder="1" applyAlignment="1">
      <alignment wrapText="1"/>
    </xf>
    <xf numFmtId="2" fontId="0" fillId="0" borderId="55" xfId="0" applyNumberFormat="1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2" fontId="0" fillId="0" borderId="3" xfId="0" applyNumberFormat="1" applyFont="1" applyBorder="1" applyAlignment="1">
      <alignment wrapText="1"/>
    </xf>
    <xf numFmtId="2" fontId="0" fillId="0" borderId="69" xfId="0" applyNumberFormat="1" applyFont="1" applyBorder="1" applyAlignment="1">
      <alignment wrapText="1"/>
    </xf>
    <xf numFmtId="2" fontId="0" fillId="0" borderId="70" xfId="0" applyNumberFormat="1" applyFont="1" applyBorder="1" applyAlignment="1">
      <alignment horizontal="center" wrapText="1"/>
    </xf>
    <xf numFmtId="0" fontId="0" fillId="0" borderId="68" xfId="0" applyBorder="1" applyAlignment="1">
      <alignment horizontal="center" vertical="center"/>
    </xf>
    <xf numFmtId="0" fontId="1" fillId="0" borderId="68" xfId="0" applyFont="1" applyBorder="1" applyAlignment="1">
      <alignment horizontal="center" vertical="center" wrapText="1"/>
    </xf>
    <xf numFmtId="49" fontId="1" fillId="0" borderId="68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2" fontId="5" fillId="0" borderId="4" xfId="0" applyNumberFormat="1" applyFont="1" applyBorder="1"/>
    <xf numFmtId="2" fontId="5" fillId="0" borderId="5" xfId="0" applyNumberFormat="1" applyFont="1" applyBorder="1"/>
    <xf numFmtId="2" fontId="3" fillId="0" borderId="10" xfId="0" applyNumberFormat="1" applyFont="1" applyBorder="1"/>
    <xf numFmtId="2" fontId="0" fillId="0" borderId="65" xfId="0" applyNumberFormat="1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67" xfId="0" applyFill="1" applyBorder="1" applyAlignment="1">
      <alignment vertical="center" wrapText="1"/>
    </xf>
    <xf numFmtId="2" fontId="0" fillId="0" borderId="67" xfId="0" applyNumberFormat="1" applyFill="1" applyBorder="1" applyAlignment="1">
      <alignment vertical="center"/>
    </xf>
    <xf numFmtId="2" fontId="0" fillId="0" borderId="67" xfId="0" applyNumberFormat="1" applyFill="1" applyBorder="1" applyAlignment="1">
      <alignment vertical="center" wrapText="1"/>
    </xf>
    <xf numFmtId="0" fontId="0" fillId="3" borderId="65" xfId="0" applyFill="1" applyBorder="1" applyAlignment="1">
      <alignment wrapText="1"/>
    </xf>
    <xf numFmtId="0" fontId="0" fillId="3" borderId="65" xfId="0" applyNumberFormat="1" applyFill="1" applyBorder="1"/>
    <xf numFmtId="0" fontId="0" fillId="3" borderId="67" xfId="0" applyFill="1" applyBorder="1"/>
    <xf numFmtId="0" fontId="0" fillId="3" borderId="67" xfId="0" applyFill="1" applyBorder="1" applyAlignment="1">
      <alignment wrapText="1"/>
    </xf>
    <xf numFmtId="0" fontId="0" fillId="3" borderId="67" xfId="0" applyNumberFormat="1" applyFill="1" applyBorder="1"/>
    <xf numFmtId="2" fontId="0" fillId="3" borderId="67" xfId="0" applyNumberFormat="1" applyFill="1" applyBorder="1"/>
    <xf numFmtId="0" fontId="0" fillId="3" borderId="1" xfId="0" applyNumberFormat="1" applyFill="1" applyBorder="1"/>
    <xf numFmtId="2" fontId="0" fillId="3" borderId="65" xfId="0" applyNumberForma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2" fontId="0" fillId="2" borderId="1" xfId="0" applyNumberFormat="1" applyFill="1" applyBorder="1"/>
    <xf numFmtId="0" fontId="0" fillId="2" borderId="65" xfId="0" applyFill="1" applyBorder="1"/>
    <xf numFmtId="0" fontId="0" fillId="2" borderId="65" xfId="0" applyFill="1" applyBorder="1" applyAlignment="1">
      <alignment wrapText="1"/>
    </xf>
    <xf numFmtId="2" fontId="0" fillId="2" borderId="65" xfId="0" applyNumberFormat="1" applyFill="1" applyBorder="1"/>
    <xf numFmtId="0" fontId="2" fillId="0" borderId="0" xfId="0" applyFont="1" applyAlignment="1">
      <alignment horizont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5" fillId="0" borderId="57" xfId="0" applyNumberFormat="1" applyFont="1" applyBorder="1" applyAlignment="1">
      <alignment horizontal="center" vertical="center"/>
    </xf>
    <xf numFmtId="2" fontId="0" fillId="0" borderId="58" xfId="0" applyNumberFormat="1" applyBorder="1" applyAlignment="1">
      <alignment horizontal="center" vertical="center"/>
    </xf>
    <xf numFmtId="2" fontId="0" fillId="0" borderId="59" xfId="0" applyNumberForma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2" fontId="5" fillId="0" borderId="61" xfId="0" applyNumberFormat="1" applyFon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 textRotation="90" wrapText="1"/>
    </xf>
    <xf numFmtId="0" fontId="5" fillId="0" borderId="37" xfId="0" applyNumberFormat="1" applyFont="1" applyBorder="1" applyAlignment="1">
      <alignment horizontal="center" vertical="center" textRotation="90" wrapText="1"/>
    </xf>
    <xf numFmtId="0" fontId="5" fillId="0" borderId="40" xfId="0" applyNumberFormat="1" applyFont="1" applyBorder="1" applyAlignment="1">
      <alignment horizontal="center" vertical="center" textRotation="90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354331</xdr:colOff>
      <xdr:row>1</xdr:row>
      <xdr:rowOff>763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525781" cy="438913"/>
        </a:xfrm>
        <a:prstGeom prst="rect">
          <a:avLst/>
        </a:prstGeom>
      </xdr:spPr>
    </xdr:pic>
    <xdr:clientData/>
  </xdr:twoCellAnchor>
  <xdr:twoCellAnchor>
    <xdr:from>
      <xdr:col>1</xdr:col>
      <xdr:colOff>361949</xdr:colOff>
      <xdr:row>0</xdr:row>
      <xdr:rowOff>0</xdr:rowOff>
    </xdr:from>
    <xdr:to>
      <xdr:col>12</xdr:col>
      <xdr:colOff>123825</xdr:colOff>
      <xdr:row>1</xdr:row>
      <xdr:rowOff>28575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28649" y="0"/>
          <a:ext cx="5553076" cy="504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aseline="0">
              <a:solidFill>
                <a:schemeClr val="tx1"/>
              </a:solidFill>
              <a:latin typeface="Franklin Gothic Medium" pitchFamily="34" charset="0"/>
            </a:rPr>
            <a:t>Испытания племенных лошадей верховых пород спортивного направления</a:t>
          </a:r>
        </a:p>
        <a:p>
          <a:pPr algn="ctr"/>
          <a:r>
            <a:rPr lang="ru-RU" sz="1100" baseline="0">
              <a:solidFill>
                <a:schemeClr val="tx1"/>
              </a:solidFill>
              <a:latin typeface="Franklin Gothic Medium" pitchFamily="34" charset="0"/>
            </a:rPr>
            <a:t>Северо-западного ФО в 2019 году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335281</xdr:colOff>
      <xdr:row>0</xdr:row>
      <xdr:rowOff>477013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525781" cy="438913"/>
        </a:xfrm>
        <a:prstGeom prst="rect">
          <a:avLst/>
        </a:prstGeom>
      </xdr:spPr>
    </xdr:pic>
    <xdr:clientData/>
  </xdr:twoCellAnchor>
  <xdr:twoCellAnchor>
    <xdr:from>
      <xdr:col>1</xdr:col>
      <xdr:colOff>361949</xdr:colOff>
      <xdr:row>0</xdr:row>
      <xdr:rowOff>0</xdr:rowOff>
    </xdr:from>
    <xdr:to>
      <xdr:col>12</xdr:col>
      <xdr:colOff>123825</xdr:colOff>
      <xdr:row>1</xdr:row>
      <xdr:rowOff>28575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561974" y="0"/>
          <a:ext cx="5676901" cy="504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aseline="0">
              <a:solidFill>
                <a:schemeClr val="tx1"/>
              </a:solidFill>
              <a:latin typeface="Franklin Gothic Medium" pitchFamily="34" charset="0"/>
            </a:rPr>
            <a:t>Испытания племенных лошадей верховых пород спортивного направления</a:t>
          </a:r>
        </a:p>
        <a:p>
          <a:pPr algn="ctr"/>
          <a:r>
            <a:rPr lang="ru-RU" sz="1100" baseline="0">
              <a:solidFill>
                <a:schemeClr val="tx1"/>
              </a:solidFill>
              <a:latin typeface="Franklin Gothic Medium" pitchFamily="34" charset="0"/>
            </a:rPr>
            <a:t>Северо-западного ФО в 2019 году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335281</xdr:colOff>
      <xdr:row>1</xdr:row>
      <xdr:rowOff>763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525781" cy="438913"/>
        </a:xfrm>
        <a:prstGeom prst="rect">
          <a:avLst/>
        </a:prstGeom>
      </xdr:spPr>
    </xdr:pic>
    <xdr:clientData/>
  </xdr:twoCellAnchor>
  <xdr:twoCellAnchor>
    <xdr:from>
      <xdr:col>1</xdr:col>
      <xdr:colOff>361949</xdr:colOff>
      <xdr:row>0</xdr:row>
      <xdr:rowOff>0</xdr:rowOff>
    </xdr:from>
    <xdr:to>
      <xdr:col>12</xdr:col>
      <xdr:colOff>123825</xdr:colOff>
      <xdr:row>1</xdr:row>
      <xdr:rowOff>28575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81024" y="0"/>
          <a:ext cx="4876801" cy="504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100" baseline="0">
              <a:solidFill>
                <a:schemeClr val="tx1"/>
              </a:solidFill>
              <a:latin typeface="Franklin Gothic Medium" pitchFamily="34" charset="0"/>
            </a:rPr>
            <a:t>Испытания племенных лошадей верховых пород спортивного направления</a:t>
          </a:r>
        </a:p>
        <a:p>
          <a:pPr algn="ctr"/>
          <a:r>
            <a:rPr lang="ru-RU" sz="1100" baseline="0">
              <a:solidFill>
                <a:schemeClr val="tx1"/>
              </a:solidFill>
              <a:latin typeface="Franklin Gothic Medium" pitchFamily="34" charset="0"/>
            </a:rPr>
            <a:t>Северо-западного ФО в 2019 году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335281</xdr:colOff>
      <xdr:row>1</xdr:row>
      <xdr:rowOff>763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525781" cy="4389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123825</xdr:rowOff>
    </xdr:from>
    <xdr:to>
      <xdr:col>5</xdr:col>
      <xdr:colOff>600075</xdr:colOff>
      <xdr:row>1</xdr:row>
      <xdr:rowOff>409575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876300" y="123825"/>
          <a:ext cx="4867275" cy="476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900" baseline="0">
              <a:solidFill>
                <a:schemeClr val="tx1"/>
              </a:solidFill>
              <a:latin typeface="Franklin Gothic Medium" pitchFamily="34" charset="0"/>
            </a:rPr>
            <a:t>Испытания племенных лошадей верховых пород спортивного направления Северо-западного ФО в 2019 году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133350</xdr:rowOff>
    </xdr:from>
    <xdr:to>
      <xdr:col>1</xdr:col>
      <xdr:colOff>314644</xdr:colOff>
      <xdr:row>1</xdr:row>
      <xdr:rowOff>381763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33350"/>
          <a:ext cx="524194" cy="438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"/>
  <sheetViews>
    <sheetView workbookViewId="0">
      <selection activeCell="C6" sqref="C6"/>
    </sheetView>
  </sheetViews>
  <sheetFormatPr defaultRowHeight="15" x14ac:dyDescent="0.25"/>
  <cols>
    <col min="1" max="1" width="2" customWidth="1"/>
    <col min="2" max="2" width="4" customWidth="1"/>
    <col min="3" max="3" width="28.140625" style="3" customWidth="1"/>
    <col min="4" max="4" width="6.85546875" style="4" customWidth="1"/>
    <col min="5" max="5" width="6.5703125" style="2" customWidth="1"/>
    <col min="6" max="6" width="10.5703125" style="2" customWidth="1"/>
    <col min="7" max="7" width="10.5703125" style="1" customWidth="1"/>
    <col min="8" max="8" width="20.140625" style="1" customWidth="1"/>
    <col min="9" max="9" width="21.85546875" style="1" customWidth="1"/>
    <col min="10" max="10" width="18" style="92" customWidth="1"/>
    <col min="11" max="11" width="11.85546875" style="124" customWidth="1"/>
  </cols>
  <sheetData>
    <row r="2" spans="2:11" ht="15.75" x14ac:dyDescent="0.25">
      <c r="B2" s="180" t="s">
        <v>74</v>
      </c>
      <c r="C2" s="180"/>
      <c r="D2" s="180"/>
      <c r="E2" s="180"/>
      <c r="F2" s="180"/>
      <c r="G2" s="180"/>
      <c r="H2" s="180"/>
      <c r="I2" s="180"/>
      <c r="J2" s="180"/>
      <c r="K2" s="180"/>
    </row>
    <row r="5" spans="2:11" ht="15.75" thickBot="1" x14ac:dyDescent="0.3">
      <c r="B5" s="7" t="s">
        <v>9</v>
      </c>
      <c r="C5" s="8" t="s">
        <v>0</v>
      </c>
      <c r="D5" s="9" t="s">
        <v>1</v>
      </c>
      <c r="E5" s="10" t="s">
        <v>2</v>
      </c>
      <c r="F5" s="10" t="s">
        <v>3</v>
      </c>
      <c r="G5" s="8" t="s">
        <v>5</v>
      </c>
      <c r="H5" s="8" t="s">
        <v>4</v>
      </c>
      <c r="I5" s="8" t="s">
        <v>6</v>
      </c>
      <c r="J5" s="8" t="s">
        <v>7</v>
      </c>
      <c r="K5" s="8" t="s">
        <v>8</v>
      </c>
    </row>
    <row r="6" spans="2:11" s="5" customFormat="1" ht="30" x14ac:dyDescent="0.25">
      <c r="B6" s="113">
        <v>1</v>
      </c>
      <c r="C6" s="114" t="s">
        <v>97</v>
      </c>
      <c r="D6" s="127">
        <v>2012</v>
      </c>
      <c r="E6" s="115" t="s">
        <v>67</v>
      </c>
      <c r="F6" s="115" t="s">
        <v>108</v>
      </c>
      <c r="G6" s="116" t="s">
        <v>98</v>
      </c>
      <c r="H6" s="112" t="s">
        <v>99</v>
      </c>
      <c r="I6" s="112" t="s">
        <v>100</v>
      </c>
      <c r="J6" s="112" t="s">
        <v>84</v>
      </c>
      <c r="K6" s="112" t="s">
        <v>62</v>
      </c>
    </row>
    <row r="7" spans="2:11" s="5" customFormat="1" ht="30" x14ac:dyDescent="0.25">
      <c r="B7" s="113">
        <v>2</v>
      </c>
      <c r="C7" s="114" t="s">
        <v>117</v>
      </c>
      <c r="D7" s="127">
        <v>2016</v>
      </c>
      <c r="E7" s="115" t="s">
        <v>57</v>
      </c>
      <c r="F7" s="115" t="s">
        <v>114</v>
      </c>
      <c r="G7" s="116" t="s">
        <v>91</v>
      </c>
      <c r="H7" s="116" t="s">
        <v>118</v>
      </c>
      <c r="I7" s="116" t="s">
        <v>119</v>
      </c>
      <c r="J7" s="116" t="s">
        <v>84</v>
      </c>
      <c r="K7" s="116" t="s">
        <v>62</v>
      </c>
    </row>
    <row r="8" spans="2:11" s="5" customFormat="1" x14ac:dyDescent="0.25">
      <c r="B8" s="113">
        <v>3</v>
      </c>
      <c r="C8" s="114" t="s">
        <v>106</v>
      </c>
      <c r="D8" s="127">
        <v>2014</v>
      </c>
      <c r="E8" s="115" t="s">
        <v>57</v>
      </c>
      <c r="F8" s="115" t="s">
        <v>110</v>
      </c>
      <c r="G8" s="116" t="s">
        <v>81</v>
      </c>
      <c r="H8" s="116" t="s">
        <v>107</v>
      </c>
      <c r="I8" s="116" t="s">
        <v>104</v>
      </c>
      <c r="J8" s="112" t="s">
        <v>105</v>
      </c>
      <c r="K8" s="116" t="s">
        <v>62</v>
      </c>
    </row>
    <row r="9" spans="2:11" s="5" customFormat="1" ht="30" x14ac:dyDescent="0.25">
      <c r="B9" s="113">
        <v>4</v>
      </c>
      <c r="C9" s="110" t="s">
        <v>80</v>
      </c>
      <c r="D9" s="128">
        <v>2014</v>
      </c>
      <c r="E9" s="111" t="s">
        <v>67</v>
      </c>
      <c r="F9" s="111" t="s">
        <v>111</v>
      </c>
      <c r="G9" s="112" t="s">
        <v>81</v>
      </c>
      <c r="H9" s="112" t="s">
        <v>82</v>
      </c>
      <c r="I9" s="112" t="s">
        <v>83</v>
      </c>
      <c r="J9" s="112" t="s">
        <v>79</v>
      </c>
      <c r="K9" s="112" t="s">
        <v>62</v>
      </c>
    </row>
    <row r="10" spans="2:11" s="5" customFormat="1" ht="45" x14ac:dyDescent="0.25">
      <c r="B10" s="113">
        <v>5</v>
      </c>
      <c r="C10" s="114" t="s">
        <v>93</v>
      </c>
      <c r="D10" s="127">
        <v>2016</v>
      </c>
      <c r="E10" s="115" t="s">
        <v>57</v>
      </c>
      <c r="F10" s="115" t="s">
        <v>110</v>
      </c>
      <c r="G10" s="116" t="s">
        <v>94</v>
      </c>
      <c r="H10" s="116" t="s">
        <v>95</v>
      </c>
      <c r="I10" s="116" t="s">
        <v>96</v>
      </c>
      <c r="J10" s="116" t="s">
        <v>84</v>
      </c>
      <c r="K10" s="116" t="s">
        <v>62</v>
      </c>
    </row>
    <row r="11" spans="2:11" s="5" customFormat="1" ht="30" x14ac:dyDescent="0.25">
      <c r="B11" s="109">
        <v>6</v>
      </c>
      <c r="C11" s="114" t="s">
        <v>75</v>
      </c>
      <c r="D11" s="127">
        <v>2016</v>
      </c>
      <c r="E11" s="115" t="s">
        <v>67</v>
      </c>
      <c r="F11" s="115" t="s">
        <v>76</v>
      </c>
      <c r="G11" s="116" t="s">
        <v>77</v>
      </c>
      <c r="H11" s="116"/>
      <c r="I11" s="116" t="s">
        <v>78</v>
      </c>
      <c r="J11" s="116" t="s">
        <v>79</v>
      </c>
      <c r="K11" s="116" t="s">
        <v>62</v>
      </c>
    </row>
    <row r="12" spans="2:11" s="5" customFormat="1" ht="30" x14ac:dyDescent="0.25">
      <c r="B12" s="113">
        <v>7</v>
      </c>
      <c r="C12" s="114" t="s">
        <v>90</v>
      </c>
      <c r="D12" s="127">
        <v>2011</v>
      </c>
      <c r="E12" s="115" t="s">
        <v>56</v>
      </c>
      <c r="F12" s="115" t="s">
        <v>109</v>
      </c>
      <c r="G12" s="116" t="s">
        <v>91</v>
      </c>
      <c r="H12" s="116" t="s">
        <v>92</v>
      </c>
      <c r="I12" s="116" t="s">
        <v>141</v>
      </c>
      <c r="J12" s="6" t="s">
        <v>92</v>
      </c>
      <c r="K12" s="116" t="s">
        <v>62</v>
      </c>
    </row>
    <row r="13" spans="2:11" s="5" customFormat="1" ht="30" x14ac:dyDescent="0.25">
      <c r="B13" s="113">
        <v>8</v>
      </c>
      <c r="C13" s="114" t="s">
        <v>113</v>
      </c>
      <c r="D13" s="127">
        <v>2014</v>
      </c>
      <c r="E13" s="115" t="s">
        <v>57</v>
      </c>
      <c r="F13" s="115" t="s">
        <v>114</v>
      </c>
      <c r="G13" s="116" t="s">
        <v>98</v>
      </c>
      <c r="H13" s="116" t="s">
        <v>115</v>
      </c>
      <c r="I13" s="116" t="s">
        <v>116</v>
      </c>
      <c r="J13" s="116" t="s">
        <v>84</v>
      </c>
      <c r="K13" s="116" t="s">
        <v>62</v>
      </c>
    </row>
    <row r="14" spans="2:11" s="5" customFormat="1" ht="30" x14ac:dyDescent="0.25">
      <c r="B14" s="113">
        <v>9</v>
      </c>
      <c r="C14" s="114" t="s">
        <v>101</v>
      </c>
      <c r="D14" s="127">
        <v>2015</v>
      </c>
      <c r="E14" s="115" t="s">
        <v>67</v>
      </c>
      <c r="F14" s="115" t="s">
        <v>76</v>
      </c>
      <c r="G14" s="116" t="s">
        <v>102</v>
      </c>
      <c r="H14" s="112" t="s">
        <v>103</v>
      </c>
      <c r="I14" s="112" t="s">
        <v>104</v>
      </c>
      <c r="J14" s="112" t="s">
        <v>105</v>
      </c>
      <c r="K14" s="112" t="s">
        <v>62</v>
      </c>
    </row>
    <row r="15" spans="2:11" s="5" customFormat="1" ht="30" x14ac:dyDescent="0.25">
      <c r="B15" s="113">
        <v>10</v>
      </c>
      <c r="C15" s="114" t="s">
        <v>120</v>
      </c>
      <c r="D15" s="127">
        <v>2016</v>
      </c>
      <c r="E15" s="115" t="s">
        <v>57</v>
      </c>
      <c r="F15" s="115" t="s">
        <v>111</v>
      </c>
      <c r="G15" s="116" t="s">
        <v>91</v>
      </c>
      <c r="H15" s="116" t="s">
        <v>118</v>
      </c>
      <c r="I15" s="116" t="s">
        <v>119</v>
      </c>
      <c r="J15" s="116" t="s">
        <v>84</v>
      </c>
      <c r="K15" s="116" t="s">
        <v>62</v>
      </c>
    </row>
    <row r="16" spans="2:11" s="5" customFormat="1" ht="30" x14ac:dyDescent="0.25">
      <c r="B16" s="113">
        <v>11</v>
      </c>
      <c r="C16" s="114" t="s">
        <v>85</v>
      </c>
      <c r="D16" s="127">
        <v>2015</v>
      </c>
      <c r="E16" s="115" t="s">
        <v>57</v>
      </c>
      <c r="F16" s="115" t="s">
        <v>109</v>
      </c>
      <c r="G16" s="116" t="s">
        <v>86</v>
      </c>
      <c r="H16" s="116" t="s">
        <v>87</v>
      </c>
      <c r="I16" s="116" t="s">
        <v>88</v>
      </c>
      <c r="J16" s="116" t="s">
        <v>84</v>
      </c>
      <c r="K16" s="116" t="s">
        <v>89</v>
      </c>
    </row>
    <row r="17" spans="2:11" s="5" customFormat="1" ht="30" x14ac:dyDescent="0.25">
      <c r="B17" s="113">
        <v>12</v>
      </c>
      <c r="C17" s="114" t="s">
        <v>112</v>
      </c>
      <c r="D17" s="127">
        <v>2016</v>
      </c>
      <c r="E17" s="115" t="s">
        <v>56</v>
      </c>
      <c r="F17" s="115" t="s">
        <v>110</v>
      </c>
      <c r="G17" s="116" t="s">
        <v>81</v>
      </c>
      <c r="H17" s="116" t="s">
        <v>92</v>
      </c>
      <c r="I17" s="116" t="s">
        <v>141</v>
      </c>
      <c r="J17" s="134" t="s">
        <v>92</v>
      </c>
      <c r="K17" s="116" t="s">
        <v>62</v>
      </c>
    </row>
  </sheetData>
  <sortState ref="B6:K19">
    <sortCondition ref="B6:B19"/>
  </sortState>
  <mergeCells count="1">
    <mergeCell ref="B2:K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topLeftCell="A13" zoomScaleNormal="100" workbookViewId="0">
      <selection activeCell="B4" sqref="B4:B6"/>
    </sheetView>
  </sheetViews>
  <sheetFormatPr defaultRowHeight="15" x14ac:dyDescent="0.25"/>
  <cols>
    <col min="1" max="1" width="3" customWidth="1"/>
    <col min="2" max="2" width="26" style="1" customWidth="1"/>
    <col min="3" max="3" width="4.28515625" customWidth="1"/>
    <col min="4" max="4" width="5" customWidth="1"/>
    <col min="5" max="5" width="18.42578125" style="1" customWidth="1"/>
    <col min="6" max="6" width="6.7109375" style="93" customWidth="1"/>
    <col min="7" max="7" width="5.42578125" customWidth="1"/>
    <col min="8" max="14" width="4.5703125" customWidth="1"/>
    <col min="15" max="15" width="5" customWidth="1"/>
    <col min="16" max="19" width="4.5703125" customWidth="1"/>
    <col min="20" max="20" width="5.85546875" customWidth="1"/>
    <col min="21" max="21" width="5.42578125" customWidth="1"/>
    <col min="22" max="22" width="5.28515625" customWidth="1"/>
    <col min="23" max="23" width="4.5703125" customWidth="1"/>
  </cols>
  <sheetData>
    <row r="1" spans="1:23" ht="37.5" customHeight="1" thickBot="1" x14ac:dyDescent="0.3">
      <c r="B1" s="199"/>
      <c r="C1" s="200"/>
      <c r="D1" s="200"/>
      <c r="E1" s="200"/>
    </row>
    <row r="2" spans="1:23" ht="29.25" customHeight="1" thickBot="1" x14ac:dyDescent="0.3">
      <c r="A2" s="204" t="s">
        <v>45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5"/>
      <c r="T2" s="201" t="s">
        <v>24</v>
      </c>
      <c r="U2" s="202"/>
      <c r="V2" s="202"/>
      <c r="W2" s="203"/>
    </row>
    <row r="3" spans="1:23" ht="69.75" customHeight="1" thickBot="1" x14ac:dyDescent="0.3">
      <c r="A3" s="34" t="s">
        <v>9</v>
      </c>
      <c r="B3" s="35" t="s">
        <v>0</v>
      </c>
      <c r="C3" s="36" t="s">
        <v>10</v>
      </c>
      <c r="D3" s="36" t="s">
        <v>2</v>
      </c>
      <c r="E3" s="37" t="s">
        <v>7</v>
      </c>
      <c r="F3" s="94" t="s">
        <v>25</v>
      </c>
      <c r="G3" s="17" t="s">
        <v>23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7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3" t="s">
        <v>19</v>
      </c>
      <c r="U3" s="12" t="s">
        <v>20</v>
      </c>
      <c r="V3" s="12" t="s">
        <v>21</v>
      </c>
      <c r="W3" s="14" t="s">
        <v>22</v>
      </c>
    </row>
    <row r="4" spans="1:23" s="11" customFormat="1" ht="12.75" customHeight="1" thickBot="1" x14ac:dyDescent="0.25">
      <c r="A4" s="190">
        <v>1</v>
      </c>
      <c r="B4" s="193" t="str">
        <f>Участники!C6</f>
        <v>Хорунжий (Питсбург - Хитрюга)</v>
      </c>
      <c r="C4" s="196">
        <f>Участники!D6</f>
        <v>2012</v>
      </c>
      <c r="D4" s="193" t="str">
        <f>Участники!E6</f>
        <v>мер</v>
      </c>
      <c r="E4" s="193" t="str">
        <f>Участники!J6</f>
        <v>ч/в</v>
      </c>
      <c r="F4" s="95" t="s">
        <v>125</v>
      </c>
      <c r="G4" s="18">
        <v>1</v>
      </c>
      <c r="H4" s="21">
        <v>7.5</v>
      </c>
      <c r="I4" s="22">
        <v>7</v>
      </c>
      <c r="J4" s="22">
        <v>8</v>
      </c>
      <c r="K4" s="22">
        <v>8</v>
      </c>
      <c r="L4" s="22">
        <v>8</v>
      </c>
      <c r="M4" s="22">
        <v>8</v>
      </c>
      <c r="N4" s="22">
        <v>7.5</v>
      </c>
      <c r="O4" s="71">
        <v>7.5</v>
      </c>
      <c r="P4" s="26">
        <f>(H4+I4+J4+K4+L4)/5</f>
        <v>7.7</v>
      </c>
      <c r="Q4" s="15">
        <f>(M4+N4)/2</f>
        <v>7.75</v>
      </c>
      <c r="R4" s="27">
        <f>(P4+Q4)/2</f>
        <v>7.7249999999999996</v>
      </c>
      <c r="S4" s="31">
        <f>(O4+R4)/2</f>
        <v>7.6124999999999998</v>
      </c>
      <c r="T4" s="181">
        <f>(P4+P5+P6)/3</f>
        <v>7.5</v>
      </c>
      <c r="U4" s="184">
        <f>(Q4+Q5+Q6)/3</f>
        <v>7.5</v>
      </c>
      <c r="V4" s="184">
        <f>(R4+R5+R6)/3</f>
        <v>7.5</v>
      </c>
      <c r="W4" s="187">
        <f>(S4+S5+S6)/3</f>
        <v>7.5</v>
      </c>
    </row>
    <row r="5" spans="1:23" s="11" customFormat="1" ht="15.75" thickBot="1" x14ac:dyDescent="0.25">
      <c r="A5" s="191"/>
      <c r="B5" s="194"/>
      <c r="C5" s="197"/>
      <c r="D5" s="194"/>
      <c r="E5" s="194"/>
      <c r="F5" s="95" t="s">
        <v>71</v>
      </c>
      <c r="G5" s="19">
        <v>2</v>
      </c>
      <c r="H5" s="157">
        <v>8</v>
      </c>
      <c r="I5" s="158">
        <v>7.5</v>
      </c>
      <c r="J5" s="158">
        <v>7</v>
      </c>
      <c r="K5" s="158">
        <v>7</v>
      </c>
      <c r="L5" s="158">
        <v>7</v>
      </c>
      <c r="M5" s="158">
        <v>7</v>
      </c>
      <c r="N5" s="158">
        <v>7</v>
      </c>
      <c r="O5" s="159">
        <v>7.5</v>
      </c>
      <c r="P5" s="23">
        <f t="shared" ref="P5:P6" si="0">(H5+I5+J5+K5+L5)/5</f>
        <v>7.3</v>
      </c>
      <c r="Q5" s="24">
        <f t="shared" ref="Q5:Q6" si="1">(M5+N5)/2</f>
        <v>7</v>
      </c>
      <c r="R5" s="25">
        <f t="shared" ref="R5:R6" si="2">(P5+Q5)/2</f>
        <v>7.15</v>
      </c>
      <c r="S5" s="32">
        <f t="shared" ref="S5:S6" si="3">(O5+R5)/2</f>
        <v>7.3250000000000002</v>
      </c>
      <c r="T5" s="182"/>
      <c r="U5" s="185"/>
      <c r="V5" s="185"/>
      <c r="W5" s="188"/>
    </row>
    <row r="6" spans="1:23" s="11" customFormat="1" ht="15.75" thickBot="1" x14ac:dyDescent="0.25">
      <c r="A6" s="192"/>
      <c r="B6" s="195"/>
      <c r="C6" s="198"/>
      <c r="D6" s="195"/>
      <c r="E6" s="195"/>
      <c r="F6" s="96" t="s">
        <v>65</v>
      </c>
      <c r="G6" s="20">
        <v>3</v>
      </c>
      <c r="H6" s="16">
        <v>7.5</v>
      </c>
      <c r="I6" s="16">
        <v>7.5</v>
      </c>
      <c r="J6" s="16">
        <v>7.5</v>
      </c>
      <c r="K6" s="16">
        <v>7.5</v>
      </c>
      <c r="L6" s="16">
        <v>7.5</v>
      </c>
      <c r="M6" s="16">
        <v>8</v>
      </c>
      <c r="N6" s="16">
        <v>7.5</v>
      </c>
      <c r="O6" s="72">
        <v>7.5</v>
      </c>
      <c r="P6" s="23">
        <f t="shared" si="0"/>
        <v>7.5</v>
      </c>
      <c r="Q6" s="24">
        <f t="shared" si="1"/>
        <v>7.75</v>
      </c>
      <c r="R6" s="25">
        <f t="shared" si="2"/>
        <v>7.625</v>
      </c>
      <c r="S6" s="32">
        <f t="shared" si="3"/>
        <v>7.5625</v>
      </c>
      <c r="T6" s="183"/>
      <c r="U6" s="186"/>
      <c r="V6" s="186"/>
      <c r="W6" s="189"/>
    </row>
    <row r="7" spans="1:23" ht="15" customHeight="1" thickBot="1" x14ac:dyDescent="0.3">
      <c r="A7" s="190">
        <v>2</v>
      </c>
      <c r="B7" s="193" t="str">
        <f>Участники!C7</f>
        <v>Форвард М (Фараб - Вурина)</v>
      </c>
      <c r="C7" s="196">
        <f>Участники!D7</f>
        <v>2016</v>
      </c>
      <c r="D7" s="193" t="str">
        <f>Участники!E7</f>
        <v>жер</v>
      </c>
      <c r="E7" s="193" t="str">
        <f>Участники!J7</f>
        <v>ч/в</v>
      </c>
      <c r="F7" s="95"/>
      <c r="G7" s="18">
        <v>1</v>
      </c>
      <c r="H7" s="21"/>
      <c r="I7" s="22"/>
      <c r="J7" s="22"/>
      <c r="K7" s="22"/>
      <c r="L7" s="22"/>
      <c r="M7" s="22"/>
      <c r="N7" s="22"/>
      <c r="O7" s="71"/>
      <c r="P7" s="26">
        <f>(H7+I7+J7+K7+L7)/5</f>
        <v>0</v>
      </c>
      <c r="Q7" s="15">
        <f>(M7+N7)/2</f>
        <v>0</v>
      </c>
      <c r="R7" s="27">
        <f>(P7+Q7)/2</f>
        <v>0</v>
      </c>
      <c r="S7" s="31">
        <f>(O7+R7)/2</f>
        <v>0</v>
      </c>
      <c r="T7" s="181">
        <f>(P7+P8+P9)/3</f>
        <v>0</v>
      </c>
      <c r="U7" s="184">
        <f>(Q7+Q8+Q9)/3</f>
        <v>0</v>
      </c>
      <c r="V7" s="184">
        <f>(R7+R8+R9)/3</f>
        <v>0</v>
      </c>
      <c r="W7" s="187">
        <f>(S7+S8+S9)/3</f>
        <v>0</v>
      </c>
    </row>
    <row r="8" spans="1:23" ht="15.75" thickBot="1" x14ac:dyDescent="0.3">
      <c r="A8" s="191"/>
      <c r="B8" s="194"/>
      <c r="C8" s="197"/>
      <c r="D8" s="194"/>
      <c r="E8" s="194"/>
      <c r="F8" s="95"/>
      <c r="G8" s="19">
        <v>2</v>
      </c>
      <c r="H8" s="21"/>
      <c r="I8" s="22"/>
      <c r="J8" s="22"/>
      <c r="K8" s="22"/>
      <c r="L8" s="22"/>
      <c r="M8" s="22"/>
      <c r="N8" s="22"/>
      <c r="O8" s="71"/>
      <c r="P8" s="23">
        <f t="shared" ref="P8:P9" si="4">(H8+I8+J8+K8+L8)/5</f>
        <v>0</v>
      </c>
      <c r="Q8" s="24">
        <f t="shared" ref="Q8:Q9" si="5">(M8+N8)/2</f>
        <v>0</v>
      </c>
      <c r="R8" s="25">
        <f t="shared" ref="R8:R9" si="6">(P8+Q8)/2</f>
        <v>0</v>
      </c>
      <c r="S8" s="32">
        <f t="shared" ref="S8:S9" si="7">(O8+R8)/2</f>
        <v>0</v>
      </c>
      <c r="T8" s="182"/>
      <c r="U8" s="185"/>
      <c r="V8" s="185"/>
      <c r="W8" s="188"/>
    </row>
    <row r="9" spans="1:23" ht="15.75" thickBot="1" x14ac:dyDescent="0.3">
      <c r="A9" s="192"/>
      <c r="B9" s="195"/>
      <c r="C9" s="198"/>
      <c r="D9" s="195"/>
      <c r="E9" s="195"/>
      <c r="F9" s="96"/>
      <c r="G9" s="20">
        <v>3</v>
      </c>
      <c r="H9" s="21"/>
      <c r="I9" s="22"/>
      <c r="J9" s="22"/>
      <c r="K9" s="22"/>
      <c r="L9" s="22"/>
      <c r="M9" s="22"/>
      <c r="N9" s="22"/>
      <c r="O9" s="71"/>
      <c r="P9" s="28">
        <f t="shared" si="4"/>
        <v>0</v>
      </c>
      <c r="Q9" s="29">
        <f t="shared" si="5"/>
        <v>0</v>
      </c>
      <c r="R9" s="30">
        <f t="shared" si="6"/>
        <v>0</v>
      </c>
      <c r="S9" s="32">
        <f t="shared" si="7"/>
        <v>0</v>
      </c>
      <c r="T9" s="183"/>
      <c r="U9" s="186"/>
      <c r="V9" s="186"/>
      <c r="W9" s="189"/>
    </row>
    <row r="10" spans="1:23" ht="15" customHeight="1" thickBot="1" x14ac:dyDescent="0.3">
      <c r="A10" s="190">
        <v>3</v>
      </c>
      <c r="B10" s="193" t="str">
        <f>Участники!C8</f>
        <v>Кан (Кореолан - Аквилея)</v>
      </c>
      <c r="C10" s="196">
        <f>Участники!D8</f>
        <v>2014</v>
      </c>
      <c r="D10" s="193" t="str">
        <f>Участники!E8</f>
        <v>жер</v>
      </c>
      <c r="E10" s="193" t="str">
        <f>Участники!J8</f>
        <v>КСК «Верево»</v>
      </c>
      <c r="F10" s="95" t="s">
        <v>126</v>
      </c>
      <c r="G10" s="18">
        <v>1</v>
      </c>
      <c r="H10" s="21">
        <v>7</v>
      </c>
      <c r="I10" s="22">
        <v>8</v>
      </c>
      <c r="J10" s="22">
        <v>7.5</v>
      </c>
      <c r="K10" s="22">
        <v>8</v>
      </c>
      <c r="L10" s="22">
        <v>7</v>
      </c>
      <c r="M10" s="22">
        <v>7</v>
      </c>
      <c r="N10" s="22">
        <v>7</v>
      </c>
      <c r="O10" s="71">
        <v>7.5</v>
      </c>
      <c r="P10" s="26">
        <f>(H10+I10+J10+K10+L10)/5</f>
        <v>7.5</v>
      </c>
      <c r="Q10" s="15">
        <f>(M10+N10)/2</f>
        <v>7</v>
      </c>
      <c r="R10" s="27">
        <f>(P10+Q10)/2</f>
        <v>7.25</v>
      </c>
      <c r="S10" s="31">
        <f>(O10+R10)/2</f>
        <v>7.375</v>
      </c>
      <c r="T10" s="181">
        <f>(P10+P11+P12)/3</f>
        <v>7.7333333333333334</v>
      </c>
      <c r="U10" s="184">
        <f>(Q10+Q11+Q12)/3</f>
        <v>7</v>
      </c>
      <c r="V10" s="184">
        <f>(R10+R11+R12)/3</f>
        <v>7.3666666666666671</v>
      </c>
      <c r="W10" s="187">
        <f>(S10+S11+S12)/3</f>
        <v>7.5166666666666666</v>
      </c>
    </row>
    <row r="11" spans="1:23" ht="15.75" thickBot="1" x14ac:dyDescent="0.3">
      <c r="A11" s="191"/>
      <c r="B11" s="194"/>
      <c r="C11" s="197"/>
      <c r="D11" s="194"/>
      <c r="E11" s="194"/>
      <c r="F11" s="95" t="s">
        <v>127</v>
      </c>
      <c r="G11" s="19">
        <v>2</v>
      </c>
      <c r="H11" s="21">
        <v>7.5</v>
      </c>
      <c r="I11" s="22">
        <v>7</v>
      </c>
      <c r="J11" s="22">
        <v>8</v>
      </c>
      <c r="K11" s="22">
        <v>8</v>
      </c>
      <c r="L11" s="22">
        <v>7.5</v>
      </c>
      <c r="M11" s="22">
        <v>7</v>
      </c>
      <c r="N11" s="22">
        <v>7</v>
      </c>
      <c r="O11" s="71">
        <v>7.5</v>
      </c>
      <c r="P11" s="23">
        <f t="shared" ref="P11:P12" si="8">(H11+I11+J11+K11+L11)/5</f>
        <v>7.6</v>
      </c>
      <c r="Q11" s="24">
        <f t="shared" ref="Q11:Q12" si="9">(M11+N11)/2</f>
        <v>7</v>
      </c>
      <c r="R11" s="25">
        <f t="shared" ref="R11:R12" si="10">(P11+Q11)/2</f>
        <v>7.3</v>
      </c>
      <c r="S11" s="32">
        <f t="shared" ref="S11:S12" si="11">(O11+R11)/2</f>
        <v>7.4</v>
      </c>
      <c r="T11" s="182"/>
      <c r="U11" s="185"/>
      <c r="V11" s="185"/>
      <c r="W11" s="188"/>
    </row>
    <row r="12" spans="1:23" ht="15.75" thickBot="1" x14ac:dyDescent="0.3">
      <c r="A12" s="192"/>
      <c r="B12" s="195"/>
      <c r="C12" s="198"/>
      <c r="D12" s="195"/>
      <c r="E12" s="195"/>
      <c r="F12" s="96" t="s">
        <v>128</v>
      </c>
      <c r="G12" s="20">
        <v>3</v>
      </c>
      <c r="H12" s="21">
        <v>8</v>
      </c>
      <c r="I12" s="22">
        <v>7.5</v>
      </c>
      <c r="J12" s="22">
        <v>9</v>
      </c>
      <c r="K12" s="22">
        <v>8</v>
      </c>
      <c r="L12" s="22">
        <v>8</v>
      </c>
      <c r="M12" s="22">
        <v>7</v>
      </c>
      <c r="N12" s="22">
        <v>7</v>
      </c>
      <c r="O12" s="71">
        <v>8</v>
      </c>
      <c r="P12" s="28">
        <f t="shared" si="8"/>
        <v>8.1</v>
      </c>
      <c r="Q12" s="29">
        <f t="shared" si="9"/>
        <v>7</v>
      </c>
      <c r="R12" s="30">
        <f t="shared" si="10"/>
        <v>7.55</v>
      </c>
      <c r="S12" s="32">
        <f t="shared" si="11"/>
        <v>7.7750000000000004</v>
      </c>
      <c r="T12" s="183"/>
      <c r="U12" s="186"/>
      <c r="V12" s="186"/>
      <c r="W12" s="189"/>
    </row>
    <row r="13" spans="1:23" ht="15" customHeight="1" thickBot="1" x14ac:dyDescent="0.3">
      <c r="A13" s="190">
        <v>4</v>
      </c>
      <c r="B13" s="193" t="str">
        <f>Участники!C9</f>
        <v>Квиглис (Лансберг - )</v>
      </c>
      <c r="C13" s="196">
        <f>Участники!D9</f>
        <v>2014</v>
      </c>
      <c r="D13" s="193" t="str">
        <f>Участники!E9</f>
        <v>мер</v>
      </c>
      <c r="E13" s="193" t="str">
        <f>Участники!J9</f>
        <v>Школа Анны Громзиной - ШАГ</v>
      </c>
      <c r="F13" s="95" t="s">
        <v>129</v>
      </c>
      <c r="G13" s="18">
        <v>1</v>
      </c>
      <c r="H13" s="21">
        <v>8</v>
      </c>
      <c r="I13" s="22">
        <v>8</v>
      </c>
      <c r="J13" s="22">
        <v>8.5</v>
      </c>
      <c r="K13" s="22">
        <v>7</v>
      </c>
      <c r="L13" s="22">
        <v>8</v>
      </c>
      <c r="M13" s="22">
        <v>8</v>
      </c>
      <c r="N13" s="22">
        <v>8</v>
      </c>
      <c r="O13" s="71">
        <v>7.5</v>
      </c>
      <c r="P13" s="26">
        <f>(H13+I13+J13+K13+L13)/5</f>
        <v>7.9</v>
      </c>
      <c r="Q13" s="15">
        <f>(M13+N13)/2</f>
        <v>8</v>
      </c>
      <c r="R13" s="27">
        <f>(P13+Q13)/2</f>
        <v>7.95</v>
      </c>
      <c r="S13" s="31">
        <f>(O13+R13)/2</f>
        <v>7.7249999999999996</v>
      </c>
      <c r="T13" s="181">
        <f>(P13+P14+P15)/3</f>
        <v>7.7333333333333343</v>
      </c>
      <c r="U13" s="184">
        <f>(Q13+Q14+Q15)/3</f>
        <v>7.666666666666667</v>
      </c>
      <c r="V13" s="184">
        <f>(R13+R14+R15)/3</f>
        <v>7.7</v>
      </c>
      <c r="W13" s="187">
        <f>(S13+S14+S15)/3</f>
        <v>7.5999999999999988</v>
      </c>
    </row>
    <row r="14" spans="1:23" ht="15.75" thickBot="1" x14ac:dyDescent="0.3">
      <c r="A14" s="191"/>
      <c r="B14" s="194"/>
      <c r="C14" s="197"/>
      <c r="D14" s="194"/>
      <c r="E14" s="194"/>
      <c r="F14" s="95" t="s">
        <v>130</v>
      </c>
      <c r="G14" s="19">
        <v>2</v>
      </c>
      <c r="H14" s="21">
        <v>8</v>
      </c>
      <c r="I14" s="22">
        <v>8</v>
      </c>
      <c r="J14" s="22">
        <v>7</v>
      </c>
      <c r="K14" s="22">
        <v>7</v>
      </c>
      <c r="L14" s="22">
        <v>7</v>
      </c>
      <c r="M14" s="22">
        <v>7</v>
      </c>
      <c r="N14" s="22">
        <v>7.5</v>
      </c>
      <c r="O14" s="71">
        <v>7.5</v>
      </c>
      <c r="P14" s="23">
        <f t="shared" ref="P14:P15" si="12">(H14+I14+J14+K14+L14)/5</f>
        <v>7.4</v>
      </c>
      <c r="Q14" s="24">
        <f t="shared" ref="Q14:Q15" si="13">(M14+N14)/2</f>
        <v>7.25</v>
      </c>
      <c r="R14" s="25">
        <f t="shared" ref="R14:R15" si="14">(P14+Q14)/2</f>
        <v>7.3250000000000002</v>
      </c>
      <c r="S14" s="32">
        <f t="shared" ref="S14:S15" si="15">(O14+R14)/2</f>
        <v>7.4124999999999996</v>
      </c>
      <c r="T14" s="182"/>
      <c r="U14" s="185"/>
      <c r="V14" s="185"/>
      <c r="W14" s="188"/>
    </row>
    <row r="15" spans="1:23" ht="15.75" thickBot="1" x14ac:dyDescent="0.3">
      <c r="A15" s="192"/>
      <c r="B15" s="195"/>
      <c r="C15" s="198"/>
      <c r="D15" s="195"/>
      <c r="E15" s="195"/>
      <c r="F15" s="96" t="s">
        <v>131</v>
      </c>
      <c r="G15" s="20">
        <v>3</v>
      </c>
      <c r="H15" s="21">
        <v>8</v>
      </c>
      <c r="I15" s="22">
        <v>8</v>
      </c>
      <c r="J15" s="22">
        <v>8</v>
      </c>
      <c r="K15" s="22">
        <v>7.5</v>
      </c>
      <c r="L15" s="22">
        <v>8</v>
      </c>
      <c r="M15" s="22">
        <v>7.5</v>
      </c>
      <c r="N15" s="22">
        <v>8</v>
      </c>
      <c r="O15" s="71">
        <v>7.5</v>
      </c>
      <c r="P15" s="28">
        <f t="shared" si="12"/>
        <v>7.9</v>
      </c>
      <c r="Q15" s="29">
        <f t="shared" si="13"/>
        <v>7.75</v>
      </c>
      <c r="R15" s="30">
        <f t="shared" si="14"/>
        <v>7.8250000000000002</v>
      </c>
      <c r="S15" s="32">
        <f t="shared" si="15"/>
        <v>7.6624999999999996</v>
      </c>
      <c r="T15" s="183"/>
      <c r="U15" s="186"/>
      <c r="V15" s="186"/>
      <c r="W15" s="189"/>
    </row>
    <row r="16" spans="1:23" ht="15" customHeight="1" thickBot="1" x14ac:dyDescent="0.3">
      <c r="A16" s="190">
        <v>5</v>
      </c>
      <c r="B16" s="193" t="str">
        <f>Участники!C10</f>
        <v>Делакруа (Дар Богов - Лав Стори)</v>
      </c>
      <c r="C16" s="196">
        <f>Участники!D10</f>
        <v>2016</v>
      </c>
      <c r="D16" s="193" t="str">
        <f>Участники!E10</f>
        <v>жер</v>
      </c>
      <c r="E16" s="193" t="str">
        <f>Участники!J10</f>
        <v>ч/в</v>
      </c>
      <c r="F16" s="95" t="s">
        <v>132</v>
      </c>
      <c r="G16" s="18">
        <v>1</v>
      </c>
      <c r="H16" s="21">
        <v>8</v>
      </c>
      <c r="I16" s="22">
        <v>7.5</v>
      </c>
      <c r="J16" s="22">
        <v>8</v>
      </c>
      <c r="K16" s="22">
        <v>8.5</v>
      </c>
      <c r="L16" s="22">
        <v>8</v>
      </c>
      <c r="M16" s="22">
        <v>8</v>
      </c>
      <c r="N16" s="22">
        <v>8</v>
      </c>
      <c r="O16" s="71">
        <v>8</v>
      </c>
      <c r="P16" s="26">
        <f>(H16+I16+J16+K16+L16)/5</f>
        <v>8</v>
      </c>
      <c r="Q16" s="15">
        <f>(M16+N16)/2</f>
        <v>8</v>
      </c>
      <c r="R16" s="27">
        <f>(P16+Q16)/2</f>
        <v>8</v>
      </c>
      <c r="S16" s="31">
        <f>(O16+R16)/2</f>
        <v>8</v>
      </c>
      <c r="T16" s="181">
        <f>(P16+P17+P18)/3</f>
        <v>7.8666666666666671</v>
      </c>
      <c r="U16" s="184">
        <f>(Q16+Q17+Q18)/3</f>
        <v>7.583333333333333</v>
      </c>
      <c r="V16" s="184">
        <f>(R16+R17+R18)/3</f>
        <v>7.7250000000000005</v>
      </c>
      <c r="W16" s="187">
        <f>(S16+S17+S18)/3</f>
        <v>7.8624999999999998</v>
      </c>
    </row>
    <row r="17" spans="1:23" ht="15.75" thickBot="1" x14ac:dyDescent="0.3">
      <c r="A17" s="191"/>
      <c r="B17" s="194"/>
      <c r="C17" s="197"/>
      <c r="D17" s="194"/>
      <c r="E17" s="194"/>
      <c r="F17" s="95" t="s">
        <v>133</v>
      </c>
      <c r="G17" s="19">
        <v>2</v>
      </c>
      <c r="H17" s="21">
        <v>8</v>
      </c>
      <c r="I17" s="22">
        <v>7.5</v>
      </c>
      <c r="J17" s="22">
        <v>7.5</v>
      </c>
      <c r="K17" s="22">
        <v>8</v>
      </c>
      <c r="L17" s="22">
        <v>8</v>
      </c>
      <c r="M17" s="22">
        <v>7.5</v>
      </c>
      <c r="N17" s="22">
        <v>7</v>
      </c>
      <c r="O17" s="71">
        <v>8</v>
      </c>
      <c r="P17" s="23">
        <f t="shared" ref="P17:P18" si="16">(H17+I17+J17+K17+L17)/5</f>
        <v>7.8</v>
      </c>
      <c r="Q17" s="24">
        <f t="shared" ref="Q17:Q18" si="17">(M17+N17)/2</f>
        <v>7.25</v>
      </c>
      <c r="R17" s="25">
        <f t="shared" ref="R17:R18" si="18">(P17+Q17)/2</f>
        <v>7.5250000000000004</v>
      </c>
      <c r="S17" s="32">
        <f t="shared" ref="S17:S18" si="19">(O17+R17)/2</f>
        <v>7.7625000000000002</v>
      </c>
      <c r="T17" s="182"/>
      <c r="U17" s="185"/>
      <c r="V17" s="185"/>
      <c r="W17" s="188"/>
    </row>
    <row r="18" spans="1:23" ht="15.75" thickBot="1" x14ac:dyDescent="0.3">
      <c r="A18" s="192"/>
      <c r="B18" s="195"/>
      <c r="C18" s="198"/>
      <c r="D18" s="195"/>
      <c r="E18" s="195"/>
      <c r="F18" s="96" t="s">
        <v>72</v>
      </c>
      <c r="G18" s="20">
        <v>3</v>
      </c>
      <c r="H18" s="21">
        <v>8</v>
      </c>
      <c r="I18" s="22">
        <v>8</v>
      </c>
      <c r="J18" s="22">
        <v>7.5</v>
      </c>
      <c r="K18" s="22">
        <v>8</v>
      </c>
      <c r="L18" s="22">
        <v>7.5</v>
      </c>
      <c r="M18" s="22">
        <v>7.5</v>
      </c>
      <c r="N18" s="22">
        <v>7.5</v>
      </c>
      <c r="O18" s="71">
        <v>8</v>
      </c>
      <c r="P18" s="28">
        <f t="shared" si="16"/>
        <v>7.8</v>
      </c>
      <c r="Q18" s="29">
        <f t="shared" si="17"/>
        <v>7.5</v>
      </c>
      <c r="R18" s="30">
        <f t="shared" si="18"/>
        <v>7.65</v>
      </c>
      <c r="S18" s="33">
        <f t="shared" si="19"/>
        <v>7.8250000000000002</v>
      </c>
      <c r="T18" s="183"/>
      <c r="U18" s="186"/>
      <c r="V18" s="186"/>
      <c r="W18" s="189"/>
    </row>
    <row r="19" spans="1:23" ht="15" customHeight="1" thickBot="1" x14ac:dyDescent="0.3">
      <c r="A19" s="190">
        <v>6</v>
      </c>
      <c r="B19" s="193" t="str">
        <f>Участники!C11</f>
        <v>Веласкес ( - )</v>
      </c>
      <c r="C19" s="196">
        <f>Участники!D11</f>
        <v>2016</v>
      </c>
      <c r="D19" s="193" t="str">
        <f>Участники!E11</f>
        <v>мер</v>
      </c>
      <c r="E19" s="193" t="str">
        <f>Участники!J11</f>
        <v>Школа Анны Громзиной - ШАГ</v>
      </c>
      <c r="F19" s="95" t="s">
        <v>66</v>
      </c>
      <c r="G19" s="18">
        <v>1</v>
      </c>
      <c r="H19" s="21">
        <v>8.5</v>
      </c>
      <c r="I19" s="22">
        <v>8.5</v>
      </c>
      <c r="J19" s="22">
        <v>8</v>
      </c>
      <c r="K19" s="22">
        <v>8.5</v>
      </c>
      <c r="L19" s="22">
        <v>8</v>
      </c>
      <c r="M19" s="22">
        <v>8</v>
      </c>
      <c r="N19" s="22">
        <v>8</v>
      </c>
      <c r="O19" s="71">
        <v>8</v>
      </c>
      <c r="P19" s="26">
        <f>(H19+I19+J19+K19+L19)/5</f>
        <v>8.3000000000000007</v>
      </c>
      <c r="Q19" s="15">
        <f>(M19+N19)/2</f>
        <v>8</v>
      </c>
      <c r="R19" s="27">
        <f>(P19+Q19)/2</f>
        <v>8.15</v>
      </c>
      <c r="S19" s="31">
        <f>(O19+R19)/2</f>
        <v>8.0749999999999993</v>
      </c>
      <c r="T19" s="181">
        <f>(P19+P20+P21)/3</f>
        <v>7.9666666666666659</v>
      </c>
      <c r="U19" s="184">
        <f>(Q19+Q20+Q21)/3</f>
        <v>7.666666666666667</v>
      </c>
      <c r="V19" s="184">
        <f>(R19+R20+R21)/3</f>
        <v>7.8166666666666664</v>
      </c>
      <c r="W19" s="187">
        <f>(S19+S20+S21)/3</f>
        <v>7.9083333333333341</v>
      </c>
    </row>
    <row r="20" spans="1:23" ht="15.75" thickBot="1" x14ac:dyDescent="0.3">
      <c r="A20" s="191"/>
      <c r="B20" s="194"/>
      <c r="C20" s="197"/>
      <c r="D20" s="194"/>
      <c r="E20" s="194"/>
      <c r="F20" s="95" t="s">
        <v>134</v>
      </c>
      <c r="G20" s="19">
        <v>2</v>
      </c>
      <c r="H20" s="21">
        <v>8</v>
      </c>
      <c r="I20" s="22">
        <v>8</v>
      </c>
      <c r="J20" s="22">
        <v>7.5</v>
      </c>
      <c r="K20" s="22">
        <v>7.5</v>
      </c>
      <c r="L20" s="22">
        <v>7</v>
      </c>
      <c r="M20" s="22">
        <v>7.5</v>
      </c>
      <c r="N20" s="22">
        <v>7.5</v>
      </c>
      <c r="O20" s="71">
        <v>8</v>
      </c>
      <c r="P20" s="23">
        <f t="shared" ref="P20:P21" si="20">(H20+I20+J20+K20+L20)/5</f>
        <v>7.6</v>
      </c>
      <c r="Q20" s="24">
        <f t="shared" ref="Q20:Q21" si="21">(M20+N20)/2</f>
        <v>7.5</v>
      </c>
      <c r="R20" s="25">
        <f t="shared" ref="R20:R21" si="22">(P20+Q20)/2</f>
        <v>7.55</v>
      </c>
      <c r="S20" s="32">
        <f t="shared" ref="S20:S21" si="23">(O20+R20)/2</f>
        <v>7.7750000000000004</v>
      </c>
      <c r="T20" s="182"/>
      <c r="U20" s="185"/>
      <c r="V20" s="185"/>
      <c r="W20" s="188"/>
    </row>
    <row r="21" spans="1:23" ht="15.75" thickBot="1" x14ac:dyDescent="0.3">
      <c r="A21" s="192"/>
      <c r="B21" s="195"/>
      <c r="C21" s="198"/>
      <c r="D21" s="195"/>
      <c r="E21" s="195"/>
      <c r="F21" s="96" t="s">
        <v>69</v>
      </c>
      <c r="G21" s="20">
        <v>3</v>
      </c>
      <c r="H21" s="21">
        <v>8</v>
      </c>
      <c r="I21" s="22">
        <v>8</v>
      </c>
      <c r="J21" s="22">
        <v>8</v>
      </c>
      <c r="K21" s="22">
        <v>8</v>
      </c>
      <c r="L21" s="22">
        <v>8</v>
      </c>
      <c r="M21" s="22">
        <v>7.5</v>
      </c>
      <c r="N21" s="22">
        <v>7.5</v>
      </c>
      <c r="O21" s="71">
        <v>8</v>
      </c>
      <c r="P21" s="28">
        <f t="shared" si="20"/>
        <v>8</v>
      </c>
      <c r="Q21" s="29">
        <f t="shared" si="21"/>
        <v>7.5</v>
      </c>
      <c r="R21" s="30">
        <f t="shared" si="22"/>
        <v>7.75</v>
      </c>
      <c r="S21" s="32">
        <f t="shared" si="23"/>
        <v>7.875</v>
      </c>
      <c r="T21" s="183"/>
      <c r="U21" s="186"/>
      <c r="V21" s="186"/>
      <c r="W21" s="189"/>
    </row>
    <row r="22" spans="1:23" ht="15" customHeight="1" thickBot="1" x14ac:dyDescent="0.3">
      <c r="A22" s="190">
        <v>7</v>
      </c>
      <c r="B22" s="193" t="str">
        <f>Участники!C12</f>
        <v>Лаверна (Лиллехаммер - Эпиграмма)</v>
      </c>
      <c r="C22" s="196">
        <f>Участники!D12</f>
        <v>2011</v>
      </c>
      <c r="D22" s="193" t="str">
        <f>Участники!E12</f>
        <v>коб</v>
      </c>
      <c r="E22" s="193" t="str">
        <f>Участники!J12</f>
        <v>КФХ "Золотой ганновер"</v>
      </c>
      <c r="F22" s="95" t="s">
        <v>70</v>
      </c>
      <c r="G22" s="18">
        <v>1</v>
      </c>
      <c r="H22" s="21">
        <v>7.5</v>
      </c>
      <c r="I22" s="22">
        <v>7</v>
      </c>
      <c r="J22" s="22">
        <v>7</v>
      </c>
      <c r="K22" s="22">
        <v>7</v>
      </c>
      <c r="L22" s="22">
        <v>8</v>
      </c>
      <c r="M22" s="22">
        <v>7</v>
      </c>
      <c r="N22" s="22">
        <v>7</v>
      </c>
      <c r="O22" s="71">
        <v>7</v>
      </c>
      <c r="P22" s="26">
        <f>(H22+I22+J22+K22+L22)/5</f>
        <v>7.3</v>
      </c>
      <c r="Q22" s="15">
        <f>(M22+N22)/2</f>
        <v>7</v>
      </c>
      <c r="R22" s="27">
        <f>(P22+Q22)/2</f>
        <v>7.15</v>
      </c>
      <c r="S22" s="31">
        <f>(O22+R22)/2</f>
        <v>7.0750000000000002</v>
      </c>
      <c r="T22" s="181">
        <f>(P22+P23+P24)/3</f>
        <v>7.3</v>
      </c>
      <c r="U22" s="184">
        <f>(Q22+Q23+Q24)/3</f>
        <v>7</v>
      </c>
      <c r="V22" s="184">
        <f>(R22+R23+R24)/3</f>
        <v>7.1500000000000012</v>
      </c>
      <c r="W22" s="187">
        <f>(S22+S23+S24)/3</f>
        <v>7.0750000000000002</v>
      </c>
    </row>
    <row r="23" spans="1:23" ht="15.75" thickBot="1" x14ac:dyDescent="0.3">
      <c r="A23" s="191"/>
      <c r="B23" s="194"/>
      <c r="C23" s="197"/>
      <c r="D23" s="194"/>
      <c r="E23" s="194"/>
      <c r="F23" s="95" t="s">
        <v>73</v>
      </c>
      <c r="G23" s="19">
        <v>2</v>
      </c>
      <c r="H23" s="21">
        <v>7.5</v>
      </c>
      <c r="I23" s="22">
        <v>7</v>
      </c>
      <c r="J23" s="22">
        <v>7</v>
      </c>
      <c r="K23" s="22">
        <v>7</v>
      </c>
      <c r="L23" s="22">
        <v>8</v>
      </c>
      <c r="M23" s="22">
        <v>7</v>
      </c>
      <c r="N23" s="22">
        <v>7</v>
      </c>
      <c r="O23" s="71">
        <v>7</v>
      </c>
      <c r="P23" s="23">
        <f t="shared" ref="P23:P24" si="24">(H23+I23+J23+K23+L23)/5</f>
        <v>7.3</v>
      </c>
      <c r="Q23" s="24">
        <f t="shared" ref="Q23:Q24" si="25">(M23+N23)/2</f>
        <v>7</v>
      </c>
      <c r="R23" s="25">
        <f t="shared" ref="R23:R24" si="26">(P23+Q23)/2</f>
        <v>7.15</v>
      </c>
      <c r="S23" s="32">
        <f t="shared" ref="S23:S24" si="27">(O23+R23)/2</f>
        <v>7.0750000000000002</v>
      </c>
      <c r="T23" s="182"/>
      <c r="U23" s="185"/>
      <c r="V23" s="185"/>
      <c r="W23" s="188"/>
    </row>
    <row r="24" spans="1:23" ht="15.75" thickBot="1" x14ac:dyDescent="0.3">
      <c r="A24" s="192"/>
      <c r="B24" s="195"/>
      <c r="C24" s="198"/>
      <c r="D24" s="195"/>
      <c r="E24" s="195"/>
      <c r="F24" s="96" t="s">
        <v>128</v>
      </c>
      <c r="G24" s="20">
        <v>3</v>
      </c>
      <c r="H24" s="21">
        <v>7.5</v>
      </c>
      <c r="I24" s="22">
        <v>7</v>
      </c>
      <c r="J24" s="22">
        <v>7</v>
      </c>
      <c r="K24" s="22">
        <v>7</v>
      </c>
      <c r="L24" s="22">
        <v>8</v>
      </c>
      <c r="M24" s="22">
        <v>7</v>
      </c>
      <c r="N24" s="22">
        <v>7</v>
      </c>
      <c r="O24" s="71">
        <v>7</v>
      </c>
      <c r="P24" s="28">
        <f t="shared" si="24"/>
        <v>7.3</v>
      </c>
      <c r="Q24" s="29">
        <f t="shared" si="25"/>
        <v>7</v>
      </c>
      <c r="R24" s="30">
        <f t="shared" si="26"/>
        <v>7.15</v>
      </c>
      <c r="S24" s="32">
        <f t="shared" si="27"/>
        <v>7.0750000000000002</v>
      </c>
      <c r="T24" s="183"/>
      <c r="U24" s="186"/>
      <c r="V24" s="186"/>
      <c r="W24" s="189"/>
    </row>
    <row r="25" spans="1:23" ht="15" customHeight="1" thickBot="1" x14ac:dyDescent="0.3">
      <c r="A25" s="190">
        <v>8</v>
      </c>
      <c r="B25" s="193" t="str">
        <f>Участники!C13</f>
        <v>Оффенбах (Загреб ХХ - Омаха 45)</v>
      </c>
      <c r="C25" s="196">
        <f>Участники!D13</f>
        <v>2014</v>
      </c>
      <c r="D25" s="193" t="str">
        <f>Участники!E13</f>
        <v>жер</v>
      </c>
      <c r="E25" s="193" t="str">
        <f>Участники!J13</f>
        <v>ч/в</v>
      </c>
      <c r="F25" s="95" t="s">
        <v>135</v>
      </c>
      <c r="G25" s="18">
        <v>1</v>
      </c>
      <c r="H25" s="21">
        <v>7.5</v>
      </c>
      <c r="I25" s="22">
        <v>8</v>
      </c>
      <c r="J25" s="22">
        <v>8</v>
      </c>
      <c r="K25" s="22">
        <v>7.5</v>
      </c>
      <c r="L25" s="22">
        <v>7.5</v>
      </c>
      <c r="M25" s="22">
        <v>7</v>
      </c>
      <c r="N25" s="22">
        <v>7</v>
      </c>
      <c r="O25" s="71">
        <v>8</v>
      </c>
      <c r="P25" s="26">
        <f>(H25+I25+J25+K25+L25)/5</f>
        <v>7.7</v>
      </c>
      <c r="Q25" s="15">
        <f>(M25+N25)/2</f>
        <v>7</v>
      </c>
      <c r="R25" s="27">
        <f>(P25+Q25)/2</f>
        <v>7.35</v>
      </c>
      <c r="S25" s="31">
        <f>(O25+R25)/2</f>
        <v>7.6749999999999998</v>
      </c>
      <c r="T25" s="181">
        <f>(P25+P26+P27)/3</f>
        <v>7.8000000000000007</v>
      </c>
      <c r="U25" s="184">
        <f>(Q25+Q26+Q27)/3</f>
        <v>7</v>
      </c>
      <c r="V25" s="184">
        <f>(R25+R26+R27)/3</f>
        <v>7.4000000000000012</v>
      </c>
      <c r="W25" s="187">
        <f>(S25+S26+S27)/3</f>
        <v>7.7833333333333323</v>
      </c>
    </row>
    <row r="26" spans="1:23" ht="15.75" thickBot="1" x14ac:dyDescent="0.3">
      <c r="A26" s="191"/>
      <c r="B26" s="194"/>
      <c r="C26" s="197"/>
      <c r="D26" s="194"/>
      <c r="E26" s="194"/>
      <c r="F26" s="95" t="s">
        <v>68</v>
      </c>
      <c r="G26" s="19">
        <v>2</v>
      </c>
      <c r="H26" s="21">
        <v>8</v>
      </c>
      <c r="I26" s="22">
        <v>8.5</v>
      </c>
      <c r="J26" s="22">
        <v>8</v>
      </c>
      <c r="K26" s="22">
        <v>7.5</v>
      </c>
      <c r="L26" s="22">
        <v>7.5</v>
      </c>
      <c r="M26" s="22">
        <v>7</v>
      </c>
      <c r="N26" s="22">
        <v>7</v>
      </c>
      <c r="O26" s="71">
        <v>8.5</v>
      </c>
      <c r="P26" s="23">
        <f t="shared" ref="P26:P27" si="28">(H26+I26+J26+K26+L26)/5</f>
        <v>7.9</v>
      </c>
      <c r="Q26" s="24">
        <f t="shared" ref="Q26:Q27" si="29">(M26+N26)/2</f>
        <v>7</v>
      </c>
      <c r="R26" s="25">
        <f t="shared" ref="R26:R27" si="30">(P26+Q26)/2</f>
        <v>7.45</v>
      </c>
      <c r="S26" s="32">
        <f t="shared" ref="S26:S27" si="31">(O26+R26)/2</f>
        <v>7.9749999999999996</v>
      </c>
      <c r="T26" s="182"/>
      <c r="U26" s="185"/>
      <c r="V26" s="185"/>
      <c r="W26" s="188"/>
    </row>
    <row r="27" spans="1:23" ht="15.75" thickBot="1" x14ac:dyDescent="0.3">
      <c r="A27" s="192"/>
      <c r="B27" s="195"/>
      <c r="C27" s="198"/>
      <c r="D27" s="195"/>
      <c r="E27" s="195"/>
      <c r="F27" s="96" t="s">
        <v>131</v>
      </c>
      <c r="G27" s="20">
        <v>3</v>
      </c>
      <c r="H27" s="21">
        <v>8</v>
      </c>
      <c r="I27" s="22">
        <v>8</v>
      </c>
      <c r="J27" s="22">
        <v>8</v>
      </c>
      <c r="K27" s="22">
        <v>7.5</v>
      </c>
      <c r="L27" s="22">
        <v>7.5</v>
      </c>
      <c r="M27" s="22">
        <v>7</v>
      </c>
      <c r="N27" s="22">
        <v>7</v>
      </c>
      <c r="O27" s="71">
        <v>8</v>
      </c>
      <c r="P27" s="28">
        <f t="shared" si="28"/>
        <v>7.8</v>
      </c>
      <c r="Q27" s="29">
        <f t="shared" si="29"/>
        <v>7</v>
      </c>
      <c r="R27" s="30">
        <f t="shared" si="30"/>
        <v>7.4</v>
      </c>
      <c r="S27" s="32">
        <f t="shared" si="31"/>
        <v>7.7</v>
      </c>
      <c r="T27" s="183"/>
      <c r="U27" s="186"/>
      <c r="V27" s="186"/>
      <c r="W27" s="189"/>
    </row>
    <row r="28" spans="1:23" ht="15.75" thickBot="1" x14ac:dyDescent="0.3">
      <c r="A28" s="190">
        <v>9</v>
      </c>
      <c r="B28" s="193" t="str">
        <f>Участники!C14</f>
        <v>Индуктор (Ибар - Дарлинга)</v>
      </c>
      <c r="C28" s="196">
        <f>Участники!D14</f>
        <v>2015</v>
      </c>
      <c r="D28" s="193" t="str">
        <f>Участники!E14</f>
        <v>мер</v>
      </c>
      <c r="E28" s="193" t="str">
        <f>Участники!J14</f>
        <v>КСК «Верево»</v>
      </c>
      <c r="F28" s="95" t="s">
        <v>66</v>
      </c>
      <c r="G28" s="18">
        <v>1</v>
      </c>
      <c r="H28" s="21">
        <v>9</v>
      </c>
      <c r="I28" s="22">
        <v>9</v>
      </c>
      <c r="J28" s="22">
        <v>8</v>
      </c>
      <c r="K28" s="22">
        <v>8</v>
      </c>
      <c r="L28" s="22">
        <v>8</v>
      </c>
      <c r="M28" s="22">
        <v>7.5</v>
      </c>
      <c r="N28" s="22">
        <v>7.5</v>
      </c>
      <c r="O28" s="71">
        <v>8</v>
      </c>
      <c r="P28" s="26">
        <f>(H28+I28+J28+K28+L28)/5</f>
        <v>8.4</v>
      </c>
      <c r="Q28" s="15">
        <f>(M28+N28)/2</f>
        <v>7.5</v>
      </c>
      <c r="R28" s="27">
        <f>(P28+Q28)/2</f>
        <v>7.95</v>
      </c>
      <c r="S28" s="31">
        <f>(O28+R28)/2</f>
        <v>7.9749999999999996</v>
      </c>
      <c r="T28" s="181">
        <f>(P28+P29+P30)/3</f>
        <v>8.3000000000000007</v>
      </c>
      <c r="U28" s="184">
        <f>(Q28+Q29+Q30)/3</f>
        <v>7.333333333333333</v>
      </c>
      <c r="V28" s="184">
        <f>(R28+R29+R30)/3</f>
        <v>7.8166666666666673</v>
      </c>
      <c r="W28" s="187">
        <f>(S28+S29+S30)/3</f>
        <v>7.9916666666666663</v>
      </c>
    </row>
    <row r="29" spans="1:23" ht="15.75" thickBot="1" x14ac:dyDescent="0.3">
      <c r="A29" s="191"/>
      <c r="B29" s="194"/>
      <c r="C29" s="197"/>
      <c r="D29" s="194"/>
      <c r="E29" s="194"/>
      <c r="F29" s="95" t="s">
        <v>130</v>
      </c>
      <c r="G29" s="19">
        <v>2</v>
      </c>
      <c r="H29" s="21">
        <v>8</v>
      </c>
      <c r="I29" s="22">
        <v>9</v>
      </c>
      <c r="J29" s="22">
        <v>8</v>
      </c>
      <c r="K29" s="22">
        <v>8</v>
      </c>
      <c r="L29" s="22">
        <v>8</v>
      </c>
      <c r="M29" s="22">
        <v>7</v>
      </c>
      <c r="N29" s="22">
        <v>7</v>
      </c>
      <c r="O29" s="71">
        <v>8.5</v>
      </c>
      <c r="P29" s="23">
        <f t="shared" ref="P29:P30" si="32">(H29+I29+J29+K29+L29)/5</f>
        <v>8.1999999999999993</v>
      </c>
      <c r="Q29" s="24">
        <f t="shared" ref="Q29:Q30" si="33">(M29+N29)/2</f>
        <v>7</v>
      </c>
      <c r="R29" s="25">
        <f t="shared" ref="R29:R30" si="34">(P29+Q29)/2</f>
        <v>7.6</v>
      </c>
      <c r="S29" s="32">
        <f t="shared" ref="S29:S30" si="35">(O29+R29)/2</f>
        <v>8.0500000000000007</v>
      </c>
      <c r="T29" s="182"/>
      <c r="U29" s="185"/>
      <c r="V29" s="185"/>
      <c r="W29" s="188"/>
    </row>
    <row r="30" spans="1:23" ht="15.75" thickBot="1" x14ac:dyDescent="0.3">
      <c r="A30" s="192"/>
      <c r="B30" s="195"/>
      <c r="C30" s="198"/>
      <c r="D30" s="195"/>
      <c r="E30" s="195"/>
      <c r="F30" s="96" t="s">
        <v>65</v>
      </c>
      <c r="G30" s="20">
        <v>3</v>
      </c>
      <c r="H30" s="21">
        <v>8</v>
      </c>
      <c r="I30" s="22">
        <v>8.5</v>
      </c>
      <c r="J30" s="22">
        <v>9</v>
      </c>
      <c r="K30" s="22">
        <v>8</v>
      </c>
      <c r="L30" s="22">
        <v>8</v>
      </c>
      <c r="M30" s="22">
        <v>7.5</v>
      </c>
      <c r="N30" s="22">
        <v>7.5</v>
      </c>
      <c r="O30" s="71">
        <v>8</v>
      </c>
      <c r="P30" s="28">
        <f t="shared" si="32"/>
        <v>8.3000000000000007</v>
      </c>
      <c r="Q30" s="29">
        <f t="shared" si="33"/>
        <v>7.5</v>
      </c>
      <c r="R30" s="30">
        <f t="shared" si="34"/>
        <v>7.9</v>
      </c>
      <c r="S30" s="32">
        <f t="shared" si="35"/>
        <v>7.95</v>
      </c>
      <c r="T30" s="183"/>
      <c r="U30" s="186"/>
      <c r="V30" s="186"/>
      <c r="W30" s="189"/>
    </row>
    <row r="31" spans="1:23" ht="15.75" thickBot="1" x14ac:dyDescent="0.3">
      <c r="A31" s="190">
        <v>10</v>
      </c>
      <c r="B31" s="193" t="str">
        <f>Участники!C15</f>
        <v>Фестиваль М (Фараб - Ляфам)</v>
      </c>
      <c r="C31" s="196">
        <f>Участники!D15</f>
        <v>2016</v>
      </c>
      <c r="D31" s="193" t="str">
        <f>Участники!E15</f>
        <v>жер</v>
      </c>
      <c r="E31" s="193" t="str">
        <f>Участники!J15</f>
        <v>ч/в</v>
      </c>
      <c r="F31" s="95"/>
      <c r="G31" s="18">
        <v>1</v>
      </c>
      <c r="H31" s="21"/>
      <c r="I31" s="22"/>
      <c r="J31" s="22"/>
      <c r="K31" s="22"/>
      <c r="L31" s="22"/>
      <c r="M31" s="22"/>
      <c r="N31" s="22"/>
      <c r="O31" s="71"/>
      <c r="P31" s="26">
        <f>(H31+I31+J31+K31+L31)/5</f>
        <v>0</v>
      </c>
      <c r="Q31" s="15">
        <f>(M31+N31)/2</f>
        <v>0</v>
      </c>
      <c r="R31" s="27">
        <f>(P31+Q31)/2</f>
        <v>0</v>
      </c>
      <c r="S31" s="31">
        <f>(O31+R31)/2</f>
        <v>0</v>
      </c>
      <c r="T31" s="181">
        <f>(P31+P32+P33)/3</f>
        <v>0</v>
      </c>
      <c r="U31" s="184">
        <f>(Q31+Q32+Q33)/3</f>
        <v>0</v>
      </c>
      <c r="V31" s="184">
        <f>(R31+R32+R33)/3</f>
        <v>0</v>
      </c>
      <c r="W31" s="187">
        <f>(S31+S32+S33)/3</f>
        <v>0</v>
      </c>
    </row>
    <row r="32" spans="1:23" ht="14.45" customHeight="1" thickBot="1" x14ac:dyDescent="0.3">
      <c r="A32" s="191"/>
      <c r="B32" s="194"/>
      <c r="C32" s="197"/>
      <c r="D32" s="194"/>
      <c r="E32" s="194"/>
      <c r="F32" s="95"/>
      <c r="G32" s="19">
        <v>2</v>
      </c>
      <c r="H32" s="21"/>
      <c r="I32" s="22"/>
      <c r="J32" s="22"/>
      <c r="K32" s="22"/>
      <c r="L32" s="22"/>
      <c r="M32" s="22"/>
      <c r="N32" s="22"/>
      <c r="O32" s="71"/>
      <c r="P32" s="23">
        <f t="shared" ref="P32:P33" si="36">(H32+I32+J32+K32+L32)/5</f>
        <v>0</v>
      </c>
      <c r="Q32" s="24">
        <f t="shared" ref="Q32:Q33" si="37">(M32+N32)/2</f>
        <v>0</v>
      </c>
      <c r="R32" s="25">
        <f t="shared" ref="R32:R33" si="38">(P32+Q32)/2</f>
        <v>0</v>
      </c>
      <c r="S32" s="32">
        <f t="shared" ref="S32:S33" si="39">(O32+R32)/2</f>
        <v>0</v>
      </c>
      <c r="T32" s="182"/>
      <c r="U32" s="185"/>
      <c r="V32" s="185"/>
      <c r="W32" s="188"/>
    </row>
    <row r="33" spans="1:23" ht="14.45" customHeight="1" thickBot="1" x14ac:dyDescent="0.3">
      <c r="A33" s="192"/>
      <c r="B33" s="195"/>
      <c r="C33" s="198"/>
      <c r="D33" s="195"/>
      <c r="E33" s="195"/>
      <c r="F33" s="96"/>
      <c r="G33" s="20">
        <v>3</v>
      </c>
      <c r="H33" s="21"/>
      <c r="I33" s="22"/>
      <c r="J33" s="22"/>
      <c r="K33" s="22"/>
      <c r="L33" s="22"/>
      <c r="M33" s="22"/>
      <c r="N33" s="22"/>
      <c r="O33" s="71"/>
      <c r="P33" s="28">
        <f t="shared" si="36"/>
        <v>0</v>
      </c>
      <c r="Q33" s="29">
        <f t="shared" si="37"/>
        <v>0</v>
      </c>
      <c r="R33" s="30">
        <f t="shared" si="38"/>
        <v>0</v>
      </c>
      <c r="S33" s="32">
        <f t="shared" si="39"/>
        <v>0</v>
      </c>
      <c r="T33" s="183"/>
      <c r="U33" s="186"/>
      <c r="V33" s="186"/>
      <c r="W33" s="189"/>
    </row>
    <row r="34" spans="1:23" ht="15.75" thickBot="1" x14ac:dyDescent="0.3">
      <c r="A34" s="190">
        <v>11</v>
      </c>
      <c r="B34" s="193" t="str">
        <f>Участники!C16</f>
        <v>Лиссабон (Highlander - Барфи)</v>
      </c>
      <c r="C34" s="196">
        <f>Участники!D16</f>
        <v>2015</v>
      </c>
      <c r="D34" s="193" t="str">
        <f>Участники!E16</f>
        <v>жер</v>
      </c>
      <c r="E34" s="193" t="str">
        <f>Участники!J16</f>
        <v>ч/в</v>
      </c>
      <c r="F34" s="95" t="s">
        <v>136</v>
      </c>
      <c r="G34" s="18">
        <v>1</v>
      </c>
      <c r="H34" s="21">
        <v>8</v>
      </c>
      <c r="I34" s="22">
        <v>8</v>
      </c>
      <c r="J34" s="22">
        <v>8.5</v>
      </c>
      <c r="K34" s="22">
        <v>8</v>
      </c>
      <c r="L34" s="22">
        <v>8</v>
      </c>
      <c r="M34" s="22">
        <v>8</v>
      </c>
      <c r="N34" s="22">
        <v>8</v>
      </c>
      <c r="O34" s="71">
        <v>8</v>
      </c>
      <c r="P34" s="26">
        <f>(H34+I34+J34+K34+L34)/5</f>
        <v>8.1</v>
      </c>
      <c r="Q34" s="15">
        <f>(M34+N34)/2</f>
        <v>8</v>
      </c>
      <c r="R34" s="27">
        <f>(P34+Q34)/2</f>
        <v>8.0500000000000007</v>
      </c>
      <c r="S34" s="31">
        <f>(O34+R34)/2</f>
        <v>8.0250000000000004</v>
      </c>
      <c r="T34" s="181">
        <f>(P34+P35+P36)/3</f>
        <v>8.1666666666666661</v>
      </c>
      <c r="U34" s="184">
        <f>(Q34+Q35+Q36)/3</f>
        <v>7.75</v>
      </c>
      <c r="V34" s="184">
        <f>(R34+R35+R36)/3</f>
        <v>7.958333333333333</v>
      </c>
      <c r="W34" s="187">
        <f>(S34+S35+S36)/3</f>
        <v>7.979166666666667</v>
      </c>
    </row>
    <row r="35" spans="1:23" ht="15.75" thickBot="1" x14ac:dyDescent="0.3">
      <c r="A35" s="191"/>
      <c r="B35" s="194"/>
      <c r="C35" s="197"/>
      <c r="D35" s="194"/>
      <c r="E35" s="194"/>
      <c r="F35" s="95" t="s">
        <v>137</v>
      </c>
      <c r="G35" s="19">
        <v>2</v>
      </c>
      <c r="H35" s="21">
        <v>8</v>
      </c>
      <c r="I35" s="22">
        <v>8</v>
      </c>
      <c r="J35" s="22">
        <v>9</v>
      </c>
      <c r="K35" s="22">
        <v>8</v>
      </c>
      <c r="L35" s="22">
        <v>8</v>
      </c>
      <c r="M35" s="22">
        <v>7.5</v>
      </c>
      <c r="N35" s="22">
        <v>7.5</v>
      </c>
      <c r="O35" s="71">
        <v>8</v>
      </c>
      <c r="P35" s="23">
        <f t="shared" ref="P35:P36" si="40">(H35+I35+J35+K35+L35)/5</f>
        <v>8.1999999999999993</v>
      </c>
      <c r="Q35" s="24">
        <f t="shared" ref="Q35:Q36" si="41">(M35+N35)/2</f>
        <v>7.5</v>
      </c>
      <c r="R35" s="25">
        <f t="shared" ref="R35:R36" si="42">(P35+Q35)/2</f>
        <v>7.85</v>
      </c>
      <c r="S35" s="32">
        <f t="shared" ref="S35:S36" si="43">(O35+R35)/2</f>
        <v>7.9249999999999998</v>
      </c>
      <c r="T35" s="182"/>
      <c r="U35" s="185"/>
      <c r="V35" s="185"/>
      <c r="W35" s="188"/>
    </row>
    <row r="36" spans="1:23" ht="15.75" thickBot="1" x14ac:dyDescent="0.3">
      <c r="A36" s="192"/>
      <c r="B36" s="195"/>
      <c r="C36" s="198"/>
      <c r="D36" s="195"/>
      <c r="E36" s="195"/>
      <c r="F36" s="96" t="s">
        <v>131</v>
      </c>
      <c r="G36" s="20">
        <v>3</v>
      </c>
      <c r="H36" s="21">
        <v>8</v>
      </c>
      <c r="I36" s="22">
        <v>8</v>
      </c>
      <c r="J36" s="22">
        <v>9</v>
      </c>
      <c r="K36" s="22">
        <v>8</v>
      </c>
      <c r="L36" s="22">
        <v>8</v>
      </c>
      <c r="M36" s="22">
        <v>7.5</v>
      </c>
      <c r="N36" s="22">
        <v>8</v>
      </c>
      <c r="O36" s="71">
        <v>8</v>
      </c>
      <c r="P36" s="28">
        <f t="shared" si="40"/>
        <v>8.1999999999999993</v>
      </c>
      <c r="Q36" s="29">
        <f t="shared" si="41"/>
        <v>7.75</v>
      </c>
      <c r="R36" s="30">
        <f t="shared" si="42"/>
        <v>7.9749999999999996</v>
      </c>
      <c r="S36" s="32">
        <f t="shared" si="43"/>
        <v>7.9874999999999998</v>
      </c>
      <c r="T36" s="183"/>
      <c r="U36" s="186"/>
      <c r="V36" s="186"/>
      <c r="W36" s="189"/>
    </row>
    <row r="37" spans="1:23" ht="15.75" thickBot="1" x14ac:dyDescent="0.3">
      <c r="A37" s="190">
        <v>12</v>
      </c>
      <c r="B37" s="193" t="str">
        <f>Участники!C17</f>
        <v>Ламборджини (Лазурит - Даугава)</v>
      </c>
      <c r="C37" s="196">
        <f>Участники!D17</f>
        <v>2016</v>
      </c>
      <c r="D37" s="193" t="str">
        <f>Участники!E17</f>
        <v>коб</v>
      </c>
      <c r="E37" s="193" t="str">
        <f>Участники!J17</f>
        <v>КФХ "Золотой ганновер"</v>
      </c>
      <c r="F37" s="95" t="s">
        <v>144</v>
      </c>
      <c r="G37" s="18">
        <v>1</v>
      </c>
      <c r="H37" s="21">
        <v>8</v>
      </c>
      <c r="I37" s="22">
        <v>7</v>
      </c>
      <c r="J37" s="22">
        <v>7</v>
      </c>
      <c r="K37" s="22">
        <v>7.5</v>
      </c>
      <c r="L37" s="22">
        <v>7.5</v>
      </c>
      <c r="M37" s="22">
        <v>7</v>
      </c>
      <c r="N37" s="22">
        <v>7</v>
      </c>
      <c r="O37" s="71">
        <v>7</v>
      </c>
      <c r="P37" s="26">
        <f>(H37+I37+J37+K37+L37)/5</f>
        <v>7.4</v>
      </c>
      <c r="Q37" s="15">
        <f>(M37+N37)/2</f>
        <v>7</v>
      </c>
      <c r="R37" s="27">
        <f>(P37+Q37)/2</f>
        <v>7.2</v>
      </c>
      <c r="S37" s="31">
        <f>(O37+R37)/2</f>
        <v>7.1</v>
      </c>
      <c r="T37" s="181">
        <f>(P37+P38+P39)/3</f>
        <v>7.4000000000000012</v>
      </c>
      <c r="U37" s="184">
        <f>(Q37+Q38+Q39)/3</f>
        <v>7</v>
      </c>
      <c r="V37" s="184">
        <f>(R37+R38+R39)/3</f>
        <v>7.2</v>
      </c>
      <c r="W37" s="187">
        <f>(S37+S38+S39)/3</f>
        <v>7.0999999999999988</v>
      </c>
    </row>
    <row r="38" spans="1:23" ht="15.75" thickBot="1" x14ac:dyDescent="0.3">
      <c r="A38" s="191"/>
      <c r="B38" s="194"/>
      <c r="C38" s="197"/>
      <c r="D38" s="194"/>
      <c r="E38" s="194"/>
      <c r="F38" s="95" t="s">
        <v>145</v>
      </c>
      <c r="G38" s="19">
        <v>2</v>
      </c>
      <c r="H38" s="21">
        <v>8</v>
      </c>
      <c r="I38" s="22">
        <v>7</v>
      </c>
      <c r="J38" s="22">
        <v>7</v>
      </c>
      <c r="K38" s="22">
        <v>7.5</v>
      </c>
      <c r="L38" s="22">
        <v>7.5</v>
      </c>
      <c r="M38" s="22">
        <v>7</v>
      </c>
      <c r="N38" s="22">
        <v>7</v>
      </c>
      <c r="O38" s="71">
        <v>7</v>
      </c>
      <c r="P38" s="23">
        <f t="shared" ref="P38:P39" si="44">(H38+I38+J38+K38+L38)/5</f>
        <v>7.4</v>
      </c>
      <c r="Q38" s="24">
        <f t="shared" ref="Q38:Q39" si="45">(M38+N38)/2</f>
        <v>7</v>
      </c>
      <c r="R38" s="25">
        <f t="shared" ref="R38:R39" si="46">(P38+Q38)/2</f>
        <v>7.2</v>
      </c>
      <c r="S38" s="32">
        <f t="shared" ref="S38:S39" si="47">(O38+R38)/2</f>
        <v>7.1</v>
      </c>
      <c r="T38" s="182"/>
      <c r="U38" s="185"/>
      <c r="V38" s="185"/>
      <c r="W38" s="188"/>
    </row>
    <row r="39" spans="1:23" ht="15.75" thickBot="1" x14ac:dyDescent="0.3">
      <c r="A39" s="192"/>
      <c r="B39" s="195"/>
      <c r="C39" s="198"/>
      <c r="D39" s="195"/>
      <c r="E39" s="195"/>
      <c r="F39" s="96" t="s">
        <v>65</v>
      </c>
      <c r="G39" s="20">
        <v>3</v>
      </c>
      <c r="H39" s="21">
        <v>8</v>
      </c>
      <c r="I39" s="22">
        <v>7</v>
      </c>
      <c r="J39" s="22">
        <v>7</v>
      </c>
      <c r="K39" s="22">
        <v>7.5</v>
      </c>
      <c r="L39" s="22">
        <v>7.5</v>
      </c>
      <c r="M39" s="22">
        <v>7</v>
      </c>
      <c r="N39" s="22">
        <v>7</v>
      </c>
      <c r="O39" s="71">
        <v>7</v>
      </c>
      <c r="P39" s="28">
        <f t="shared" si="44"/>
        <v>7.4</v>
      </c>
      <c r="Q39" s="29">
        <f t="shared" si="45"/>
        <v>7</v>
      </c>
      <c r="R39" s="30">
        <f t="shared" si="46"/>
        <v>7.2</v>
      </c>
      <c r="S39" s="32">
        <f t="shared" si="47"/>
        <v>7.1</v>
      </c>
      <c r="T39" s="183"/>
      <c r="U39" s="186"/>
      <c r="V39" s="186"/>
      <c r="W39" s="189"/>
    </row>
    <row r="41" spans="1:23" x14ac:dyDescent="0.25">
      <c r="B41" s="1" t="s">
        <v>138</v>
      </c>
    </row>
    <row r="42" spans="1:23" x14ac:dyDescent="0.25">
      <c r="B42" s="1" t="s">
        <v>139</v>
      </c>
    </row>
    <row r="43" spans="1:23" x14ac:dyDescent="0.25">
      <c r="B43" s="1" t="s">
        <v>140</v>
      </c>
    </row>
  </sheetData>
  <mergeCells count="111">
    <mergeCell ref="U31:U33"/>
    <mergeCell ref="V31:V33"/>
    <mergeCell ref="T34:T36"/>
    <mergeCell ref="U34:U36"/>
    <mergeCell ref="V34:V36"/>
    <mergeCell ref="A37:A39"/>
    <mergeCell ref="B37:B39"/>
    <mergeCell ref="C37:C39"/>
    <mergeCell ref="D37:D39"/>
    <mergeCell ref="E37:E39"/>
    <mergeCell ref="V7:V9"/>
    <mergeCell ref="A4:A6"/>
    <mergeCell ref="E4:E6"/>
    <mergeCell ref="B1:E1"/>
    <mergeCell ref="T2:W2"/>
    <mergeCell ref="B4:B6"/>
    <mergeCell ref="C4:C6"/>
    <mergeCell ref="D4:D6"/>
    <mergeCell ref="T4:T6"/>
    <mergeCell ref="U4:U6"/>
    <mergeCell ref="V4:V6"/>
    <mergeCell ref="W4:W6"/>
    <mergeCell ref="A2:S2"/>
    <mergeCell ref="W7:W9"/>
    <mergeCell ref="E10:E12"/>
    <mergeCell ref="T10:T12"/>
    <mergeCell ref="U10:U12"/>
    <mergeCell ref="A7:A9"/>
    <mergeCell ref="B7:B9"/>
    <mergeCell ref="C7:C9"/>
    <mergeCell ref="D7:D9"/>
    <mergeCell ref="E7:E9"/>
    <mergeCell ref="T7:T9"/>
    <mergeCell ref="U7:U9"/>
    <mergeCell ref="V10:V12"/>
    <mergeCell ref="W10:W12"/>
    <mergeCell ref="T16:T18"/>
    <mergeCell ref="U16:U18"/>
    <mergeCell ref="V16:V18"/>
    <mergeCell ref="W16:W18"/>
    <mergeCell ref="A13:A15"/>
    <mergeCell ref="B13:B15"/>
    <mergeCell ref="C13:C15"/>
    <mergeCell ref="D13:D15"/>
    <mergeCell ref="E13:E15"/>
    <mergeCell ref="T13:T15"/>
    <mergeCell ref="U13:U15"/>
    <mergeCell ref="V13:V15"/>
    <mergeCell ref="W13:W15"/>
    <mergeCell ref="A16:A18"/>
    <mergeCell ref="B16:B18"/>
    <mergeCell ref="C16:C18"/>
    <mergeCell ref="D16:D18"/>
    <mergeCell ref="E16:E18"/>
    <mergeCell ref="A10:A12"/>
    <mergeCell ref="B10:B12"/>
    <mergeCell ref="C10:C12"/>
    <mergeCell ref="D10:D12"/>
    <mergeCell ref="U19:U21"/>
    <mergeCell ref="V19:V21"/>
    <mergeCell ref="W19:W21"/>
    <mergeCell ref="T22:T24"/>
    <mergeCell ref="U22:U24"/>
    <mergeCell ref="T19:T21"/>
    <mergeCell ref="V22:V24"/>
    <mergeCell ref="W22:W24"/>
    <mergeCell ref="A19:A21"/>
    <mergeCell ref="B19:B21"/>
    <mergeCell ref="C19:C21"/>
    <mergeCell ref="D19:D21"/>
    <mergeCell ref="E19:E21"/>
    <mergeCell ref="A22:A24"/>
    <mergeCell ref="B22:B24"/>
    <mergeCell ref="C22:C24"/>
    <mergeCell ref="D22:D24"/>
    <mergeCell ref="E22:E24"/>
    <mergeCell ref="T25:T27"/>
    <mergeCell ref="U25:U27"/>
    <mergeCell ref="V25:V27"/>
    <mergeCell ref="W25:W27"/>
    <mergeCell ref="U28:U30"/>
    <mergeCell ref="V28:V30"/>
    <mergeCell ref="A25:A27"/>
    <mergeCell ref="B25:B27"/>
    <mergeCell ref="C25:C27"/>
    <mergeCell ref="D25:D27"/>
    <mergeCell ref="E25:E27"/>
    <mergeCell ref="T37:T39"/>
    <mergeCell ref="U37:U39"/>
    <mergeCell ref="V37:V39"/>
    <mergeCell ref="W28:W30"/>
    <mergeCell ref="A28:A30"/>
    <mergeCell ref="B28:B30"/>
    <mergeCell ref="C28:C30"/>
    <mergeCell ref="D28:D30"/>
    <mergeCell ref="E28:E30"/>
    <mergeCell ref="T28:T30"/>
    <mergeCell ref="W37:W39"/>
    <mergeCell ref="W34:W36"/>
    <mergeCell ref="A34:A36"/>
    <mergeCell ref="B34:B36"/>
    <mergeCell ref="C34:C36"/>
    <mergeCell ref="D34:D36"/>
    <mergeCell ref="E34:E36"/>
    <mergeCell ref="W31:W33"/>
    <mergeCell ref="A31:A33"/>
    <mergeCell ref="B31:B33"/>
    <mergeCell ref="C31:C33"/>
    <mergeCell ref="D31:D33"/>
    <mergeCell ref="E31:E33"/>
    <mergeCell ref="T31:T33"/>
  </mergeCells>
  <pageMargins left="0.25" right="0.25" top="0.75" bottom="0.75" header="0.3" footer="0.3"/>
  <pageSetup paperSize="9" scale="9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topLeftCell="A19" zoomScale="90" zoomScaleNormal="90" workbookViewId="0">
      <selection activeCell="C42" sqref="C42:F42"/>
    </sheetView>
  </sheetViews>
  <sheetFormatPr defaultRowHeight="15" x14ac:dyDescent="0.25"/>
  <cols>
    <col min="1" max="1" width="3.28515625" customWidth="1"/>
    <col min="2" max="2" width="21.140625" customWidth="1"/>
    <col min="3" max="3" width="3.7109375" customWidth="1"/>
    <col min="4" max="4" width="6" customWidth="1"/>
    <col min="5" max="5" width="17.5703125" style="1" customWidth="1"/>
    <col min="6" max="6" width="3.85546875" customWidth="1"/>
    <col min="7" max="7" width="6.28515625" customWidth="1"/>
    <col min="8" max="8" width="5.85546875" customWidth="1"/>
    <col min="9" max="9" width="5.5703125" customWidth="1"/>
    <col min="10" max="10" width="5.7109375" style="97" customWidth="1"/>
    <col min="11" max="12" width="5.42578125" customWidth="1"/>
    <col min="13" max="13" width="6" customWidth="1"/>
    <col min="14" max="14" width="5.140625" customWidth="1"/>
    <col min="15" max="18" width="4.5703125" customWidth="1"/>
    <col min="19" max="19" width="7" customWidth="1"/>
    <col min="20" max="20" width="4.5703125" customWidth="1"/>
    <col min="21" max="25" width="5.140625" customWidth="1"/>
  </cols>
  <sheetData>
    <row r="1" spans="1:25" ht="47.25" customHeight="1" x14ac:dyDescent="0.25">
      <c r="B1" s="199"/>
      <c r="C1" s="200"/>
      <c r="D1" s="200"/>
      <c r="E1" s="200"/>
    </row>
    <row r="2" spans="1:25" x14ac:dyDescent="0.25">
      <c r="A2" s="231" t="s">
        <v>27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29"/>
      <c r="Q2" s="229"/>
      <c r="R2" s="229"/>
      <c r="S2" s="229"/>
      <c r="T2" s="229"/>
      <c r="U2" s="229"/>
      <c r="V2" s="229"/>
      <c r="W2" s="229"/>
      <c r="X2" s="229"/>
      <c r="Y2" s="229"/>
    </row>
    <row r="3" spans="1:25" ht="0.75" customHeight="1" thickBot="1" x14ac:dyDescent="0.3"/>
    <row r="4" spans="1:25" s="3" customFormat="1" ht="110.25" customHeight="1" thickBot="1" x14ac:dyDescent="0.3">
      <c r="A4" s="38" t="s">
        <v>9</v>
      </c>
      <c r="B4" s="35" t="s">
        <v>0</v>
      </c>
      <c r="C4" s="39" t="s">
        <v>10</v>
      </c>
      <c r="D4" s="39" t="s">
        <v>2</v>
      </c>
      <c r="E4" s="40" t="s">
        <v>7</v>
      </c>
      <c r="F4" s="48" t="s">
        <v>23</v>
      </c>
      <c r="G4" s="45" t="s">
        <v>28</v>
      </c>
      <c r="H4" s="45" t="s">
        <v>30</v>
      </c>
      <c r="I4" s="45" t="s">
        <v>31</v>
      </c>
      <c r="J4" s="98" t="s">
        <v>29</v>
      </c>
      <c r="K4" s="45" t="s">
        <v>32</v>
      </c>
      <c r="L4" s="45" t="s">
        <v>33</v>
      </c>
      <c r="M4" s="45" t="s">
        <v>34</v>
      </c>
      <c r="N4" s="45" t="s">
        <v>35</v>
      </c>
      <c r="O4" s="45" t="s">
        <v>36</v>
      </c>
      <c r="P4" s="45" t="s">
        <v>37</v>
      </c>
      <c r="Q4" s="45" t="s">
        <v>38</v>
      </c>
      <c r="R4" s="45" t="s">
        <v>39</v>
      </c>
      <c r="S4" s="45" t="s">
        <v>40</v>
      </c>
      <c r="T4" s="45" t="s">
        <v>41</v>
      </c>
      <c r="U4" s="46" t="s">
        <v>42</v>
      </c>
      <c r="V4" s="45" t="s">
        <v>43</v>
      </c>
      <c r="W4" s="45" t="s">
        <v>44</v>
      </c>
      <c r="X4" s="45" t="s">
        <v>26</v>
      </c>
      <c r="Y4" s="47" t="s">
        <v>41</v>
      </c>
    </row>
    <row r="5" spans="1:25" s="43" customFormat="1" ht="12.95" customHeight="1" thickBot="1" x14ac:dyDescent="0.3">
      <c r="A5" s="190">
        <v>1</v>
      </c>
      <c r="B5" s="193" t="s">
        <v>97</v>
      </c>
      <c r="C5" s="220">
        <v>2012</v>
      </c>
      <c r="D5" s="223" t="s">
        <v>67</v>
      </c>
      <c r="E5" s="226" t="s">
        <v>84</v>
      </c>
      <c r="F5" s="42">
        <v>1</v>
      </c>
      <c r="G5" s="50">
        <v>29.5</v>
      </c>
      <c r="H5" s="49">
        <v>29</v>
      </c>
      <c r="I5" s="51">
        <v>27</v>
      </c>
      <c r="J5" s="61">
        <v>8</v>
      </c>
      <c r="K5" s="52">
        <v>19</v>
      </c>
      <c r="L5" s="49">
        <v>19</v>
      </c>
      <c r="M5" s="51">
        <v>17.5</v>
      </c>
      <c r="N5" s="61">
        <v>6.5</v>
      </c>
      <c r="O5" s="52">
        <v>7</v>
      </c>
      <c r="P5" s="49">
        <v>6.5</v>
      </c>
      <c r="Q5" s="51">
        <v>7</v>
      </c>
      <c r="R5" s="67">
        <f>(O5+P5+Q5)/3</f>
        <v>6.833333333333333</v>
      </c>
      <c r="S5" s="68">
        <f>R5+N5+J5</f>
        <v>21.333333333333332</v>
      </c>
      <c r="T5" s="69">
        <f>S5/3</f>
        <v>7.1111111111111107</v>
      </c>
      <c r="U5" s="209">
        <f>(J5+J6+J7)/3</f>
        <v>8</v>
      </c>
      <c r="V5" s="212">
        <f>(N5+N6+N7)/3</f>
        <v>6.5</v>
      </c>
      <c r="W5" s="212">
        <f>(R5+R6+R7)/3</f>
        <v>6.8111111111111109</v>
      </c>
      <c r="X5" s="215">
        <f>W5+V5+U5</f>
        <v>21.31111111111111</v>
      </c>
      <c r="Y5" s="206">
        <f>X5/3</f>
        <v>7.1037037037037036</v>
      </c>
    </row>
    <row r="6" spans="1:25" s="43" customFormat="1" ht="13.5" customHeight="1" thickBot="1" x14ac:dyDescent="0.3">
      <c r="A6" s="218"/>
      <c r="B6" s="194"/>
      <c r="C6" s="221"/>
      <c r="D6" s="224"/>
      <c r="E6" s="227"/>
      <c r="F6" s="41">
        <v>2</v>
      </c>
      <c r="G6" s="53"/>
      <c r="H6" s="54"/>
      <c r="I6" s="55"/>
      <c r="J6" s="62">
        <v>8</v>
      </c>
      <c r="K6" s="56"/>
      <c r="L6" s="54"/>
      <c r="M6" s="55"/>
      <c r="N6" s="62">
        <v>6.5</v>
      </c>
      <c r="O6" s="56">
        <v>6</v>
      </c>
      <c r="P6" s="54">
        <v>6</v>
      </c>
      <c r="Q6" s="55">
        <v>7.5</v>
      </c>
      <c r="R6" s="53">
        <f t="shared" ref="R6:R7" si="0">(O6+P6+Q6)/3</f>
        <v>6.5</v>
      </c>
      <c r="S6" s="68">
        <f>R6+N6+J6</f>
        <v>21</v>
      </c>
      <c r="T6" s="69">
        <f t="shared" ref="T6:T7" si="1">S6/3</f>
        <v>7</v>
      </c>
      <c r="U6" s="210"/>
      <c r="V6" s="213"/>
      <c r="W6" s="213"/>
      <c r="X6" s="216"/>
      <c r="Y6" s="207"/>
    </row>
    <row r="7" spans="1:25" s="43" customFormat="1" ht="13.5" customHeight="1" thickBot="1" x14ac:dyDescent="0.3">
      <c r="A7" s="219"/>
      <c r="B7" s="195"/>
      <c r="C7" s="222"/>
      <c r="D7" s="225"/>
      <c r="E7" s="228"/>
      <c r="F7" s="44">
        <v>3</v>
      </c>
      <c r="G7" s="57"/>
      <c r="H7" s="58"/>
      <c r="I7" s="59"/>
      <c r="J7" s="62">
        <v>8</v>
      </c>
      <c r="K7" s="60"/>
      <c r="L7" s="58"/>
      <c r="M7" s="59"/>
      <c r="N7" s="62">
        <v>6.5</v>
      </c>
      <c r="O7" s="60">
        <v>7.1</v>
      </c>
      <c r="P7" s="58">
        <v>7.2</v>
      </c>
      <c r="Q7" s="59">
        <v>7</v>
      </c>
      <c r="R7" s="57">
        <f t="shared" si="0"/>
        <v>7.1000000000000005</v>
      </c>
      <c r="S7" s="68">
        <f t="shared" ref="S7" si="2">R7+N7+J7</f>
        <v>21.6</v>
      </c>
      <c r="T7" s="69">
        <f t="shared" si="1"/>
        <v>7.2</v>
      </c>
      <c r="U7" s="211"/>
      <c r="V7" s="214"/>
      <c r="W7" s="214"/>
      <c r="X7" s="217"/>
      <c r="Y7" s="208"/>
    </row>
    <row r="8" spans="1:25" s="43" customFormat="1" ht="12.95" customHeight="1" x14ac:dyDescent="0.25">
      <c r="A8" s="190">
        <v>2</v>
      </c>
      <c r="B8" s="193" t="s">
        <v>117</v>
      </c>
      <c r="C8" s="220">
        <v>2016</v>
      </c>
      <c r="D8" s="223" t="s">
        <v>57</v>
      </c>
      <c r="E8" s="226" t="s">
        <v>84</v>
      </c>
      <c r="F8" s="42">
        <v>1</v>
      </c>
      <c r="G8" s="50"/>
      <c r="H8" s="49"/>
      <c r="I8" s="51"/>
      <c r="J8" s="61"/>
      <c r="K8" s="52"/>
      <c r="L8" s="49"/>
      <c r="M8" s="51"/>
      <c r="N8" s="61"/>
      <c r="O8" s="52"/>
      <c r="P8" s="49"/>
      <c r="Q8" s="51"/>
      <c r="R8" s="67">
        <f>(O8+P8+Q8)/3</f>
        <v>0</v>
      </c>
      <c r="S8" s="68">
        <f>R8+N8+J8</f>
        <v>0</v>
      </c>
      <c r="T8" s="69">
        <f>S8/3</f>
        <v>0</v>
      </c>
      <c r="U8" s="209">
        <f>(J8+J9+J10)/3</f>
        <v>0</v>
      </c>
      <c r="V8" s="212">
        <f>(N8+N9+N10)/3</f>
        <v>0</v>
      </c>
      <c r="W8" s="212">
        <f>(R8+R9+R10)/3</f>
        <v>0</v>
      </c>
      <c r="X8" s="215">
        <f>W8+V8+U8</f>
        <v>0</v>
      </c>
      <c r="Y8" s="206">
        <f>X8/3</f>
        <v>0</v>
      </c>
    </row>
    <row r="9" spans="1:25" s="43" customFormat="1" ht="12.95" customHeight="1" x14ac:dyDescent="0.25">
      <c r="A9" s="218"/>
      <c r="B9" s="194"/>
      <c r="C9" s="221"/>
      <c r="D9" s="224"/>
      <c r="E9" s="227"/>
      <c r="F9" s="41">
        <v>2</v>
      </c>
      <c r="G9" s="53"/>
      <c r="H9" s="54"/>
      <c r="I9" s="55"/>
      <c r="J9" s="62"/>
      <c r="K9" s="56"/>
      <c r="L9" s="54"/>
      <c r="M9" s="55"/>
      <c r="N9" s="62"/>
      <c r="O9" s="56"/>
      <c r="P9" s="54"/>
      <c r="Q9" s="55"/>
      <c r="R9" s="53">
        <f t="shared" ref="R9:R10" si="3">(O9+P9+Q9)/3</f>
        <v>0</v>
      </c>
      <c r="S9" s="63">
        <f t="shared" ref="S9:S10" si="4">R9+N9+J9</f>
        <v>0</v>
      </c>
      <c r="T9" s="65">
        <f t="shared" ref="T9:T31" si="5">S9/3</f>
        <v>0</v>
      </c>
      <c r="U9" s="210"/>
      <c r="V9" s="213"/>
      <c r="W9" s="213"/>
      <c r="X9" s="216"/>
      <c r="Y9" s="207"/>
    </row>
    <row r="10" spans="1:25" s="43" customFormat="1" ht="13.5" customHeight="1" thickBot="1" x14ac:dyDescent="0.3">
      <c r="A10" s="219"/>
      <c r="B10" s="195"/>
      <c r="C10" s="222"/>
      <c r="D10" s="225"/>
      <c r="E10" s="228"/>
      <c r="F10" s="44">
        <v>3</v>
      </c>
      <c r="G10" s="57"/>
      <c r="H10" s="58"/>
      <c r="I10" s="59"/>
      <c r="J10" s="62"/>
      <c r="K10" s="60"/>
      <c r="L10" s="58"/>
      <c r="M10" s="59"/>
      <c r="N10" s="62"/>
      <c r="O10" s="60"/>
      <c r="P10" s="58"/>
      <c r="Q10" s="59"/>
      <c r="R10" s="57">
        <f t="shared" si="3"/>
        <v>0</v>
      </c>
      <c r="S10" s="64">
        <f t="shared" si="4"/>
        <v>0</v>
      </c>
      <c r="T10" s="66">
        <f t="shared" si="5"/>
        <v>0</v>
      </c>
      <c r="U10" s="211"/>
      <c r="V10" s="214"/>
      <c r="W10" s="214"/>
      <c r="X10" s="217"/>
      <c r="Y10" s="208"/>
    </row>
    <row r="11" spans="1:25" s="43" customFormat="1" ht="13.5" thickBot="1" x14ac:dyDescent="0.3">
      <c r="A11" s="190">
        <v>3</v>
      </c>
      <c r="B11" s="193" t="s">
        <v>106</v>
      </c>
      <c r="C11" s="220">
        <v>2014</v>
      </c>
      <c r="D11" s="223" t="s">
        <v>57</v>
      </c>
      <c r="E11" s="226" t="s">
        <v>105</v>
      </c>
      <c r="F11" s="42">
        <v>1</v>
      </c>
      <c r="G11" s="50">
        <v>25</v>
      </c>
      <c r="H11" s="49">
        <v>25</v>
      </c>
      <c r="I11" s="51">
        <v>25</v>
      </c>
      <c r="J11" s="61">
        <v>10</v>
      </c>
      <c r="K11" s="52">
        <v>16.5</v>
      </c>
      <c r="L11" s="49"/>
      <c r="M11" s="51">
        <v>15.5</v>
      </c>
      <c r="N11" s="61">
        <v>8.5</v>
      </c>
      <c r="O11" s="52">
        <v>7.5</v>
      </c>
      <c r="P11" s="49">
        <v>7</v>
      </c>
      <c r="Q11" s="51">
        <v>7</v>
      </c>
      <c r="R11" s="67">
        <f>(O11+P11+Q11)/3</f>
        <v>7.166666666666667</v>
      </c>
      <c r="S11" s="68">
        <f>R11+N11+J11</f>
        <v>25.666666666666668</v>
      </c>
      <c r="T11" s="69">
        <f>S11/3</f>
        <v>8.5555555555555554</v>
      </c>
      <c r="U11" s="209">
        <f>(J11+J12+J13)/3</f>
        <v>10</v>
      </c>
      <c r="V11" s="212">
        <f>(N11+N12+N13)/3</f>
        <v>8.5</v>
      </c>
      <c r="W11" s="212">
        <f>(R11+R12+R13)/3</f>
        <v>7.1333333333333329</v>
      </c>
      <c r="X11" s="215">
        <f>W11+V11+U11</f>
        <v>25.633333333333333</v>
      </c>
      <c r="Y11" s="206">
        <f>X11/3</f>
        <v>8.5444444444444443</v>
      </c>
    </row>
    <row r="12" spans="1:25" s="43" customFormat="1" ht="13.5" customHeight="1" thickBot="1" x14ac:dyDescent="0.3">
      <c r="A12" s="218"/>
      <c r="B12" s="194"/>
      <c r="C12" s="221"/>
      <c r="D12" s="224"/>
      <c r="E12" s="227"/>
      <c r="F12" s="41">
        <v>2</v>
      </c>
      <c r="G12" s="53"/>
      <c r="H12" s="54"/>
      <c r="I12" s="55"/>
      <c r="J12" s="61">
        <v>10</v>
      </c>
      <c r="K12" s="56"/>
      <c r="L12" s="54"/>
      <c r="M12" s="55"/>
      <c r="N12" s="61">
        <v>8.5</v>
      </c>
      <c r="O12" s="56">
        <v>7</v>
      </c>
      <c r="P12" s="54">
        <v>6</v>
      </c>
      <c r="Q12" s="55">
        <v>7.5</v>
      </c>
      <c r="R12" s="53">
        <f t="shared" ref="R12:R13" si="6">(O12+P12+Q12)/3</f>
        <v>6.833333333333333</v>
      </c>
      <c r="S12" s="63">
        <f t="shared" ref="S12:S13" si="7">R12+N12+J12</f>
        <v>25.333333333333332</v>
      </c>
      <c r="T12" s="65">
        <f t="shared" si="5"/>
        <v>8.4444444444444446</v>
      </c>
      <c r="U12" s="210"/>
      <c r="V12" s="213"/>
      <c r="W12" s="213"/>
      <c r="X12" s="216"/>
      <c r="Y12" s="207"/>
    </row>
    <row r="13" spans="1:25" s="43" customFormat="1" ht="13.5" customHeight="1" thickBot="1" x14ac:dyDescent="0.3">
      <c r="A13" s="219"/>
      <c r="B13" s="195"/>
      <c r="C13" s="222"/>
      <c r="D13" s="225"/>
      <c r="E13" s="228"/>
      <c r="F13" s="44">
        <v>3</v>
      </c>
      <c r="G13" s="57"/>
      <c r="H13" s="58"/>
      <c r="I13" s="59"/>
      <c r="J13" s="61">
        <v>10</v>
      </c>
      <c r="K13" s="60"/>
      <c r="L13" s="58"/>
      <c r="M13" s="59"/>
      <c r="N13" s="61">
        <v>8.5</v>
      </c>
      <c r="O13" s="60">
        <v>7.5</v>
      </c>
      <c r="P13" s="58">
        <v>7.1</v>
      </c>
      <c r="Q13" s="59">
        <v>7.6</v>
      </c>
      <c r="R13" s="57">
        <f t="shared" si="6"/>
        <v>7.3999999999999995</v>
      </c>
      <c r="S13" s="64">
        <f t="shared" si="7"/>
        <v>25.9</v>
      </c>
      <c r="T13" s="66">
        <f t="shared" si="5"/>
        <v>8.6333333333333329</v>
      </c>
      <c r="U13" s="211"/>
      <c r="V13" s="214"/>
      <c r="W13" s="214"/>
      <c r="X13" s="217"/>
      <c r="Y13" s="208"/>
    </row>
    <row r="14" spans="1:25" s="43" customFormat="1" ht="13.5" customHeight="1" thickBot="1" x14ac:dyDescent="0.3">
      <c r="A14" s="190">
        <v>4</v>
      </c>
      <c r="B14" s="193" t="s">
        <v>80</v>
      </c>
      <c r="C14" s="220">
        <v>2014</v>
      </c>
      <c r="D14" s="223" t="s">
        <v>67</v>
      </c>
      <c r="E14" s="226" t="s">
        <v>79</v>
      </c>
      <c r="F14" s="42">
        <v>1</v>
      </c>
      <c r="G14" s="50">
        <v>25</v>
      </c>
      <c r="H14" s="49">
        <v>25</v>
      </c>
      <c r="I14" s="51">
        <v>25</v>
      </c>
      <c r="J14" s="61">
        <v>10</v>
      </c>
      <c r="K14" s="52">
        <v>16</v>
      </c>
      <c r="L14" s="49">
        <v>15.5</v>
      </c>
      <c r="M14" s="51">
        <v>15.5</v>
      </c>
      <c r="N14" s="61">
        <v>8.5</v>
      </c>
      <c r="O14" s="52">
        <v>7.5</v>
      </c>
      <c r="P14" s="49">
        <v>7.5</v>
      </c>
      <c r="Q14" s="51">
        <v>8</v>
      </c>
      <c r="R14" s="67">
        <f>(O14+P14+Q14)/3</f>
        <v>7.666666666666667</v>
      </c>
      <c r="S14" s="68">
        <f>R14+N14+J14</f>
        <v>26.166666666666668</v>
      </c>
      <c r="T14" s="69">
        <f>S14/3</f>
        <v>8.7222222222222232</v>
      </c>
      <c r="U14" s="209">
        <f>(J14+J15+J16)/3</f>
        <v>10</v>
      </c>
      <c r="V14" s="212">
        <f>(N14+N15+N16)/3</f>
        <v>8.5</v>
      </c>
      <c r="W14" s="212">
        <f>(R14+R15+R16)/3</f>
        <v>7.5333333333333341</v>
      </c>
      <c r="X14" s="215">
        <f>W14+V14+U14</f>
        <v>26.033333333333335</v>
      </c>
      <c r="Y14" s="206">
        <f>X14/3</f>
        <v>8.6777777777777789</v>
      </c>
    </row>
    <row r="15" spans="1:25" s="43" customFormat="1" ht="13.5" customHeight="1" thickBot="1" x14ac:dyDescent="0.3">
      <c r="A15" s="218"/>
      <c r="B15" s="194"/>
      <c r="C15" s="221"/>
      <c r="D15" s="224"/>
      <c r="E15" s="227"/>
      <c r="F15" s="41">
        <v>2</v>
      </c>
      <c r="G15" s="53"/>
      <c r="H15" s="54"/>
      <c r="I15" s="55"/>
      <c r="J15" s="61">
        <v>10</v>
      </c>
      <c r="K15" s="56"/>
      <c r="L15" s="54"/>
      <c r="M15" s="55"/>
      <c r="N15" s="61">
        <v>8.5</v>
      </c>
      <c r="O15" s="56">
        <v>8</v>
      </c>
      <c r="P15" s="54">
        <v>6.5</v>
      </c>
      <c r="Q15" s="55">
        <v>8</v>
      </c>
      <c r="R15" s="53">
        <f t="shared" ref="R15:R16" si="8">(O15+P15+Q15)/3</f>
        <v>7.5</v>
      </c>
      <c r="S15" s="63">
        <f t="shared" ref="S15:S16" si="9">R15+N15+J15</f>
        <v>26</v>
      </c>
      <c r="T15" s="65">
        <f t="shared" si="5"/>
        <v>8.6666666666666661</v>
      </c>
      <c r="U15" s="210"/>
      <c r="V15" s="213"/>
      <c r="W15" s="213"/>
      <c r="X15" s="216"/>
      <c r="Y15" s="207"/>
    </row>
    <row r="16" spans="1:25" s="43" customFormat="1" ht="13.5" customHeight="1" thickBot="1" x14ac:dyDescent="0.3">
      <c r="A16" s="219"/>
      <c r="B16" s="195"/>
      <c r="C16" s="222"/>
      <c r="D16" s="225"/>
      <c r="E16" s="228"/>
      <c r="F16" s="44">
        <v>3</v>
      </c>
      <c r="G16" s="57"/>
      <c r="H16" s="58"/>
      <c r="I16" s="59"/>
      <c r="J16" s="61">
        <v>10</v>
      </c>
      <c r="K16" s="60"/>
      <c r="L16" s="58"/>
      <c r="M16" s="59"/>
      <c r="N16" s="61">
        <v>8.5</v>
      </c>
      <c r="O16" s="60">
        <v>7.8</v>
      </c>
      <c r="P16" s="58">
        <v>7.5</v>
      </c>
      <c r="Q16" s="59">
        <v>7</v>
      </c>
      <c r="R16" s="57">
        <f t="shared" si="8"/>
        <v>7.4333333333333336</v>
      </c>
      <c r="S16" s="64">
        <f t="shared" si="9"/>
        <v>25.933333333333334</v>
      </c>
      <c r="T16" s="66">
        <f t="shared" si="5"/>
        <v>8.6444444444444439</v>
      </c>
      <c r="U16" s="211"/>
      <c r="V16" s="214"/>
      <c r="W16" s="214"/>
      <c r="X16" s="217"/>
      <c r="Y16" s="208"/>
    </row>
    <row r="17" spans="1:25" s="43" customFormat="1" ht="13.5" customHeight="1" thickBot="1" x14ac:dyDescent="0.3">
      <c r="A17" s="190">
        <v>5</v>
      </c>
      <c r="B17" s="193" t="s">
        <v>93</v>
      </c>
      <c r="C17" s="220">
        <v>2016</v>
      </c>
      <c r="D17" s="223" t="s">
        <v>57</v>
      </c>
      <c r="E17" s="226" t="s">
        <v>84</v>
      </c>
      <c r="F17" s="42">
        <v>1</v>
      </c>
      <c r="G17" s="50">
        <v>28</v>
      </c>
      <c r="H17" s="49">
        <v>28.5</v>
      </c>
      <c r="I17" s="51">
        <v>28</v>
      </c>
      <c r="J17" s="61">
        <v>7</v>
      </c>
      <c r="K17" s="52"/>
      <c r="L17" s="49">
        <v>21</v>
      </c>
      <c r="M17" s="51">
        <v>20.5</v>
      </c>
      <c r="N17" s="61">
        <v>3.5</v>
      </c>
      <c r="O17" s="52">
        <v>6.5</v>
      </c>
      <c r="P17" s="49">
        <v>6</v>
      </c>
      <c r="Q17" s="51">
        <v>6.5</v>
      </c>
      <c r="R17" s="67">
        <f>(O17+P17+Q17)/3</f>
        <v>6.333333333333333</v>
      </c>
      <c r="S17" s="68">
        <f>R17+N17+J17</f>
        <v>16.833333333333332</v>
      </c>
      <c r="T17" s="69">
        <f>S17/3</f>
        <v>5.6111111111111107</v>
      </c>
      <c r="U17" s="209">
        <f>(J17+J18+J19)/3</f>
        <v>7</v>
      </c>
      <c r="V17" s="212">
        <f>(N17+N18+N19)/3</f>
        <v>3.5</v>
      </c>
      <c r="W17" s="212">
        <f>(R17+R18+R19)/3</f>
        <v>6.5888888888888886</v>
      </c>
      <c r="X17" s="215">
        <f>W17+V17+U17</f>
        <v>17.088888888888889</v>
      </c>
      <c r="Y17" s="206">
        <f>X17/3</f>
        <v>5.6962962962962962</v>
      </c>
    </row>
    <row r="18" spans="1:25" s="43" customFormat="1" ht="13.5" customHeight="1" thickBot="1" x14ac:dyDescent="0.3">
      <c r="A18" s="218"/>
      <c r="B18" s="194"/>
      <c r="C18" s="221"/>
      <c r="D18" s="224"/>
      <c r="E18" s="227"/>
      <c r="F18" s="41">
        <v>2</v>
      </c>
      <c r="G18" s="53"/>
      <c r="H18" s="54"/>
      <c r="I18" s="55"/>
      <c r="J18" s="61">
        <v>7</v>
      </c>
      <c r="K18" s="56"/>
      <c r="L18" s="54"/>
      <c r="M18" s="55"/>
      <c r="N18" s="61">
        <v>3.5</v>
      </c>
      <c r="O18" s="56">
        <v>6.8</v>
      </c>
      <c r="P18" s="54">
        <v>6</v>
      </c>
      <c r="Q18" s="55">
        <v>7.2</v>
      </c>
      <c r="R18" s="53">
        <f t="shared" ref="R18:R19" si="10">(O18+P18+Q18)/3</f>
        <v>6.666666666666667</v>
      </c>
      <c r="S18" s="63">
        <f t="shared" ref="S18:S19" si="11">R18+N18+J18</f>
        <v>17.166666666666668</v>
      </c>
      <c r="T18" s="65">
        <f t="shared" si="5"/>
        <v>5.7222222222222223</v>
      </c>
      <c r="U18" s="210"/>
      <c r="V18" s="213"/>
      <c r="W18" s="213"/>
      <c r="X18" s="216"/>
      <c r="Y18" s="207"/>
    </row>
    <row r="19" spans="1:25" s="43" customFormat="1" ht="13.5" customHeight="1" thickBot="1" x14ac:dyDescent="0.3">
      <c r="A19" s="219"/>
      <c r="B19" s="195"/>
      <c r="C19" s="222"/>
      <c r="D19" s="225"/>
      <c r="E19" s="228"/>
      <c r="F19" s="44">
        <v>3</v>
      </c>
      <c r="G19" s="57"/>
      <c r="H19" s="58"/>
      <c r="I19" s="59"/>
      <c r="J19" s="61">
        <v>7</v>
      </c>
      <c r="K19" s="60"/>
      <c r="L19" s="58"/>
      <c r="M19" s="59"/>
      <c r="N19" s="61">
        <v>3.5</v>
      </c>
      <c r="O19" s="60">
        <v>6.9</v>
      </c>
      <c r="P19" s="58">
        <v>6.7</v>
      </c>
      <c r="Q19" s="59">
        <v>6.7</v>
      </c>
      <c r="R19" s="57">
        <f t="shared" si="10"/>
        <v>6.7666666666666666</v>
      </c>
      <c r="S19" s="64">
        <f t="shared" si="11"/>
        <v>17.266666666666666</v>
      </c>
      <c r="T19" s="66">
        <f t="shared" si="5"/>
        <v>5.7555555555555555</v>
      </c>
      <c r="U19" s="211"/>
      <c r="V19" s="214"/>
      <c r="W19" s="214"/>
      <c r="X19" s="217"/>
      <c r="Y19" s="208"/>
    </row>
    <row r="20" spans="1:25" s="43" customFormat="1" ht="13.5" customHeight="1" thickBot="1" x14ac:dyDescent="0.3">
      <c r="A20" s="190">
        <v>6</v>
      </c>
      <c r="B20" s="193" t="s">
        <v>75</v>
      </c>
      <c r="C20" s="220">
        <v>2016</v>
      </c>
      <c r="D20" s="223" t="s">
        <v>67</v>
      </c>
      <c r="E20" s="226" t="s">
        <v>79</v>
      </c>
      <c r="F20" s="42">
        <v>1</v>
      </c>
      <c r="G20" s="50">
        <v>24.5</v>
      </c>
      <c r="H20" s="49">
        <v>25</v>
      </c>
      <c r="I20" s="51">
        <v>25.5</v>
      </c>
      <c r="J20" s="61">
        <v>10.5</v>
      </c>
      <c r="K20" s="52">
        <v>16</v>
      </c>
      <c r="L20" s="49">
        <v>15.5</v>
      </c>
      <c r="M20" s="51"/>
      <c r="N20" s="61">
        <v>8.5</v>
      </c>
      <c r="O20" s="52">
        <v>7</v>
      </c>
      <c r="P20" s="49">
        <v>7.5</v>
      </c>
      <c r="Q20" s="51">
        <v>7</v>
      </c>
      <c r="R20" s="67">
        <f>(O20+P20+Q20)/3</f>
        <v>7.166666666666667</v>
      </c>
      <c r="S20" s="68">
        <f>R20+N20+J20</f>
        <v>26.166666666666668</v>
      </c>
      <c r="T20" s="69">
        <f>S20/3</f>
        <v>8.7222222222222232</v>
      </c>
      <c r="U20" s="209">
        <f>(J20+J21+J22)/3</f>
        <v>10.5</v>
      </c>
      <c r="V20" s="212">
        <f>(N20+N21+N22)/3</f>
        <v>8.5</v>
      </c>
      <c r="W20" s="212">
        <f>(R20+R21+R22)/3</f>
        <v>7.1111111111111116</v>
      </c>
      <c r="X20" s="215">
        <f>W20+V20+U20</f>
        <v>26.111111111111111</v>
      </c>
      <c r="Y20" s="206">
        <f>X20/3</f>
        <v>8.7037037037037042</v>
      </c>
    </row>
    <row r="21" spans="1:25" s="43" customFormat="1" ht="13.5" customHeight="1" thickBot="1" x14ac:dyDescent="0.3">
      <c r="A21" s="218"/>
      <c r="B21" s="194"/>
      <c r="C21" s="221"/>
      <c r="D21" s="224"/>
      <c r="E21" s="227"/>
      <c r="F21" s="41">
        <v>2</v>
      </c>
      <c r="G21" s="53"/>
      <c r="H21" s="54"/>
      <c r="I21" s="55"/>
      <c r="J21" s="61">
        <v>10.5</v>
      </c>
      <c r="K21" s="56"/>
      <c r="L21" s="54"/>
      <c r="M21" s="55"/>
      <c r="N21" s="61">
        <v>8.5</v>
      </c>
      <c r="O21" s="56">
        <v>7</v>
      </c>
      <c r="P21" s="54">
        <v>7.3</v>
      </c>
      <c r="Q21" s="55">
        <v>7</v>
      </c>
      <c r="R21" s="53">
        <f t="shared" ref="R21:R22" si="12">(O21+P21+Q21)/3</f>
        <v>7.1000000000000005</v>
      </c>
      <c r="S21" s="63">
        <f t="shared" ref="S21:S22" si="13">R21+N21+J21</f>
        <v>26.1</v>
      </c>
      <c r="T21" s="65">
        <f t="shared" si="5"/>
        <v>8.7000000000000011</v>
      </c>
      <c r="U21" s="210"/>
      <c r="V21" s="213"/>
      <c r="W21" s="213"/>
      <c r="X21" s="216"/>
      <c r="Y21" s="207"/>
    </row>
    <row r="22" spans="1:25" s="43" customFormat="1" ht="13.5" customHeight="1" thickBot="1" x14ac:dyDescent="0.3">
      <c r="A22" s="219"/>
      <c r="B22" s="195"/>
      <c r="C22" s="222"/>
      <c r="D22" s="225"/>
      <c r="E22" s="228"/>
      <c r="F22" s="44">
        <v>3</v>
      </c>
      <c r="G22" s="57"/>
      <c r="H22" s="58"/>
      <c r="I22" s="59"/>
      <c r="J22" s="61">
        <v>10.5</v>
      </c>
      <c r="K22" s="60"/>
      <c r="L22" s="58"/>
      <c r="M22" s="59"/>
      <c r="N22" s="61">
        <v>8.5</v>
      </c>
      <c r="O22" s="60">
        <v>7</v>
      </c>
      <c r="P22" s="58">
        <v>7.1</v>
      </c>
      <c r="Q22" s="59">
        <v>7.1</v>
      </c>
      <c r="R22" s="57">
        <f t="shared" si="12"/>
        <v>7.0666666666666664</v>
      </c>
      <c r="S22" s="64">
        <f t="shared" si="13"/>
        <v>26.066666666666666</v>
      </c>
      <c r="T22" s="66">
        <f t="shared" si="5"/>
        <v>8.6888888888888882</v>
      </c>
      <c r="U22" s="211"/>
      <c r="V22" s="214"/>
      <c r="W22" s="214"/>
      <c r="X22" s="217"/>
      <c r="Y22" s="208"/>
    </row>
    <row r="23" spans="1:25" s="43" customFormat="1" ht="13.5" customHeight="1" thickBot="1" x14ac:dyDescent="0.3">
      <c r="A23" s="190">
        <v>7</v>
      </c>
      <c r="B23" s="193" t="s">
        <v>90</v>
      </c>
      <c r="C23" s="220">
        <v>2011</v>
      </c>
      <c r="D23" s="223" t="s">
        <v>56</v>
      </c>
      <c r="E23" s="226" t="s">
        <v>92</v>
      </c>
      <c r="F23" s="42">
        <v>1</v>
      </c>
      <c r="G23" s="50">
        <v>26.5</v>
      </c>
      <c r="H23" s="49">
        <v>27</v>
      </c>
      <c r="I23" s="51">
        <v>25.5</v>
      </c>
      <c r="J23" s="61">
        <v>9.5</v>
      </c>
      <c r="K23" s="52">
        <v>16.5</v>
      </c>
      <c r="L23" s="49">
        <v>17</v>
      </c>
      <c r="M23" s="51">
        <v>18</v>
      </c>
      <c r="N23" s="61">
        <v>7.5</v>
      </c>
      <c r="O23" s="52">
        <v>6</v>
      </c>
      <c r="P23" s="49">
        <v>6</v>
      </c>
      <c r="Q23" s="51">
        <v>5.8</v>
      </c>
      <c r="R23" s="67">
        <f>(O23+P23+Q23)/3</f>
        <v>5.9333333333333336</v>
      </c>
      <c r="S23" s="68">
        <f>R23+N23+J23</f>
        <v>22.933333333333334</v>
      </c>
      <c r="T23" s="69">
        <f>S23/3</f>
        <v>7.6444444444444448</v>
      </c>
      <c r="U23" s="209">
        <f>(J23+J24+J25)/3</f>
        <v>9.5</v>
      </c>
      <c r="V23" s="212">
        <f>(N23+N24+N25)/3</f>
        <v>7.5</v>
      </c>
      <c r="W23" s="212">
        <f>(R23+R24+R25)/3</f>
        <v>6.0888888888888886</v>
      </c>
      <c r="X23" s="215">
        <f>W23+V23+U23</f>
        <v>23.088888888888889</v>
      </c>
      <c r="Y23" s="206">
        <f>X23/3</f>
        <v>7.6962962962962962</v>
      </c>
    </row>
    <row r="24" spans="1:25" s="43" customFormat="1" ht="13.5" customHeight="1" thickBot="1" x14ac:dyDescent="0.3">
      <c r="A24" s="218"/>
      <c r="B24" s="194"/>
      <c r="C24" s="221"/>
      <c r="D24" s="224"/>
      <c r="E24" s="227"/>
      <c r="F24" s="41">
        <v>2</v>
      </c>
      <c r="G24" s="53"/>
      <c r="H24" s="54"/>
      <c r="I24" s="55"/>
      <c r="J24" s="61">
        <v>9.5</v>
      </c>
      <c r="K24" s="56"/>
      <c r="L24" s="54"/>
      <c r="M24" s="55"/>
      <c r="N24" s="61">
        <v>7.5</v>
      </c>
      <c r="O24" s="56">
        <v>6.5</v>
      </c>
      <c r="P24" s="54">
        <v>5.5</v>
      </c>
      <c r="Q24" s="55">
        <v>5.5</v>
      </c>
      <c r="R24" s="53">
        <f t="shared" ref="R24:R25" si="14">(O24+P24+Q24)/3</f>
        <v>5.833333333333333</v>
      </c>
      <c r="S24" s="63">
        <f t="shared" ref="S24:S25" si="15">R24+N24+J24</f>
        <v>22.833333333333332</v>
      </c>
      <c r="T24" s="65">
        <f t="shared" si="5"/>
        <v>7.6111111111111107</v>
      </c>
      <c r="U24" s="210"/>
      <c r="V24" s="213"/>
      <c r="W24" s="213"/>
      <c r="X24" s="216"/>
      <c r="Y24" s="207"/>
    </row>
    <row r="25" spans="1:25" s="43" customFormat="1" ht="15.95" customHeight="1" thickBot="1" x14ac:dyDescent="0.3">
      <c r="A25" s="219"/>
      <c r="B25" s="195"/>
      <c r="C25" s="222"/>
      <c r="D25" s="225"/>
      <c r="E25" s="228"/>
      <c r="F25" s="44">
        <v>3</v>
      </c>
      <c r="G25" s="57"/>
      <c r="H25" s="58"/>
      <c r="I25" s="59"/>
      <c r="J25" s="61">
        <v>9.5</v>
      </c>
      <c r="K25" s="60"/>
      <c r="L25" s="58"/>
      <c r="M25" s="59"/>
      <c r="N25" s="61">
        <v>7.5</v>
      </c>
      <c r="O25" s="60">
        <v>6.5</v>
      </c>
      <c r="P25" s="58">
        <v>7</v>
      </c>
      <c r="Q25" s="59">
        <v>6</v>
      </c>
      <c r="R25" s="57">
        <f t="shared" si="14"/>
        <v>6.5</v>
      </c>
      <c r="S25" s="64">
        <f t="shared" si="15"/>
        <v>23.5</v>
      </c>
      <c r="T25" s="66">
        <f t="shared" si="5"/>
        <v>7.833333333333333</v>
      </c>
      <c r="U25" s="211"/>
      <c r="V25" s="214"/>
      <c r="W25" s="214"/>
      <c r="X25" s="217"/>
      <c r="Y25" s="208"/>
    </row>
    <row r="26" spans="1:25" s="43" customFormat="1" ht="13.5" thickBot="1" x14ac:dyDescent="0.3">
      <c r="A26" s="190">
        <v>8</v>
      </c>
      <c r="B26" s="193" t="s">
        <v>113</v>
      </c>
      <c r="C26" s="220">
        <v>2014</v>
      </c>
      <c r="D26" s="223" t="s">
        <v>57</v>
      </c>
      <c r="E26" s="226" t="s">
        <v>84</v>
      </c>
      <c r="F26" s="42">
        <v>1</v>
      </c>
      <c r="G26" s="50"/>
      <c r="H26" s="49">
        <v>25</v>
      </c>
      <c r="I26" s="51">
        <v>25</v>
      </c>
      <c r="J26" s="61">
        <v>10</v>
      </c>
      <c r="K26" s="52">
        <v>18.5</v>
      </c>
      <c r="L26" s="49">
        <v>18</v>
      </c>
      <c r="M26" s="51">
        <v>17</v>
      </c>
      <c r="N26" s="61">
        <v>7</v>
      </c>
      <c r="O26" s="52">
        <v>8</v>
      </c>
      <c r="P26" s="49">
        <v>7.3</v>
      </c>
      <c r="Q26" s="51">
        <v>8</v>
      </c>
      <c r="R26" s="67">
        <f>(O26+P26+Q26)/3</f>
        <v>7.7666666666666666</v>
      </c>
      <c r="S26" s="68">
        <f>R26+N26+J26</f>
        <v>24.766666666666666</v>
      </c>
      <c r="T26" s="69">
        <f>S26/3</f>
        <v>8.2555555555555546</v>
      </c>
      <c r="U26" s="209">
        <f>(J26+J27+J28)/3</f>
        <v>10</v>
      </c>
      <c r="V26" s="212">
        <f>(N26+N27+N28)/3</f>
        <v>7</v>
      </c>
      <c r="W26" s="212">
        <f>(R26+R27+R28)/3</f>
        <v>7.3666666666666663</v>
      </c>
      <c r="X26" s="215">
        <f>W26+V26+U26</f>
        <v>24.366666666666667</v>
      </c>
      <c r="Y26" s="206">
        <f>X26/3</f>
        <v>8.1222222222222218</v>
      </c>
    </row>
    <row r="27" spans="1:25" s="43" customFormat="1" ht="13.5" customHeight="1" thickBot="1" x14ac:dyDescent="0.3">
      <c r="A27" s="218"/>
      <c r="B27" s="194"/>
      <c r="C27" s="221"/>
      <c r="D27" s="224"/>
      <c r="E27" s="227"/>
      <c r="F27" s="41">
        <v>2</v>
      </c>
      <c r="G27" s="53"/>
      <c r="H27" s="54"/>
      <c r="I27" s="55"/>
      <c r="J27" s="61">
        <v>10</v>
      </c>
      <c r="K27" s="56"/>
      <c r="L27" s="54"/>
      <c r="M27" s="55"/>
      <c r="N27" s="61">
        <v>7</v>
      </c>
      <c r="O27" s="56">
        <v>7.5</v>
      </c>
      <c r="P27" s="54">
        <v>6.5</v>
      </c>
      <c r="Q27" s="55">
        <v>7</v>
      </c>
      <c r="R27" s="53">
        <f t="shared" ref="R27:R28" si="16">(O27+P27+Q27)/3</f>
        <v>7</v>
      </c>
      <c r="S27" s="63">
        <f t="shared" ref="S27:S28" si="17">R27+N27+J27</f>
        <v>24</v>
      </c>
      <c r="T27" s="65">
        <f t="shared" si="5"/>
        <v>8</v>
      </c>
      <c r="U27" s="210"/>
      <c r="V27" s="213"/>
      <c r="W27" s="213"/>
      <c r="X27" s="216"/>
      <c r="Y27" s="207"/>
    </row>
    <row r="28" spans="1:25" s="43" customFormat="1" ht="13.5" customHeight="1" thickBot="1" x14ac:dyDescent="0.3">
      <c r="A28" s="219"/>
      <c r="B28" s="195"/>
      <c r="C28" s="222"/>
      <c r="D28" s="225"/>
      <c r="E28" s="228"/>
      <c r="F28" s="44">
        <v>3</v>
      </c>
      <c r="G28" s="57"/>
      <c r="H28" s="58"/>
      <c r="I28" s="59"/>
      <c r="J28" s="61">
        <v>10</v>
      </c>
      <c r="K28" s="60"/>
      <c r="L28" s="58"/>
      <c r="M28" s="59"/>
      <c r="N28" s="61">
        <v>7</v>
      </c>
      <c r="O28" s="60">
        <v>7.5</v>
      </c>
      <c r="P28" s="58">
        <v>7</v>
      </c>
      <c r="Q28" s="59">
        <v>7.5</v>
      </c>
      <c r="R28" s="57">
        <f t="shared" si="16"/>
        <v>7.333333333333333</v>
      </c>
      <c r="S28" s="64">
        <f t="shared" si="17"/>
        <v>24.333333333333332</v>
      </c>
      <c r="T28" s="66">
        <f t="shared" si="5"/>
        <v>8.1111111111111107</v>
      </c>
      <c r="U28" s="211"/>
      <c r="V28" s="214"/>
      <c r="W28" s="214"/>
      <c r="X28" s="217"/>
      <c r="Y28" s="208"/>
    </row>
    <row r="29" spans="1:25" s="43" customFormat="1" ht="13.5" customHeight="1" thickBot="1" x14ac:dyDescent="0.3">
      <c r="A29" s="190">
        <v>9</v>
      </c>
      <c r="B29" s="193" t="s">
        <v>101</v>
      </c>
      <c r="C29" s="220">
        <v>2015</v>
      </c>
      <c r="D29" s="223" t="s">
        <v>67</v>
      </c>
      <c r="E29" s="226" t="s">
        <v>105</v>
      </c>
      <c r="F29" s="42">
        <v>1</v>
      </c>
      <c r="G29" s="50"/>
      <c r="H29" s="49">
        <v>25</v>
      </c>
      <c r="I29" s="51">
        <v>24.5</v>
      </c>
      <c r="J29" s="61">
        <v>10.5</v>
      </c>
      <c r="K29" s="52">
        <v>14</v>
      </c>
      <c r="L29" s="49">
        <v>14</v>
      </c>
      <c r="M29" s="51">
        <v>14</v>
      </c>
      <c r="N29" s="61">
        <v>10</v>
      </c>
      <c r="O29" s="52">
        <v>8.5</v>
      </c>
      <c r="P29" s="49">
        <v>8.5</v>
      </c>
      <c r="Q29" s="51">
        <v>8</v>
      </c>
      <c r="R29" s="67">
        <f>(O29+P29+Q29)/3</f>
        <v>8.3333333333333339</v>
      </c>
      <c r="S29" s="68">
        <f>R29+N29+J29</f>
        <v>28.833333333333336</v>
      </c>
      <c r="T29" s="69">
        <f>S29/3</f>
        <v>9.6111111111111125</v>
      </c>
      <c r="U29" s="209">
        <f>(J29+J30+J31)/3</f>
        <v>10.5</v>
      </c>
      <c r="V29" s="212">
        <f>(N29+N30+N31)/3</f>
        <v>10</v>
      </c>
      <c r="W29" s="212">
        <f>(R29+R30+R31)/3</f>
        <v>7.9777777777777787</v>
      </c>
      <c r="X29" s="215">
        <f>W29+V29+U29</f>
        <v>28.477777777777778</v>
      </c>
      <c r="Y29" s="206">
        <f>X29/3</f>
        <v>9.492592592592592</v>
      </c>
    </row>
    <row r="30" spans="1:25" s="43" customFormat="1" ht="13.5" customHeight="1" thickBot="1" x14ac:dyDescent="0.3">
      <c r="A30" s="218"/>
      <c r="B30" s="194"/>
      <c r="C30" s="221"/>
      <c r="D30" s="224"/>
      <c r="E30" s="227"/>
      <c r="F30" s="41">
        <v>2</v>
      </c>
      <c r="G30" s="53"/>
      <c r="H30" s="54"/>
      <c r="I30" s="55"/>
      <c r="J30" s="61">
        <v>10.5</v>
      </c>
      <c r="K30" s="56"/>
      <c r="L30" s="54"/>
      <c r="M30" s="55"/>
      <c r="N30" s="61">
        <v>10</v>
      </c>
      <c r="O30" s="56">
        <v>7.5</v>
      </c>
      <c r="P30" s="54">
        <v>8</v>
      </c>
      <c r="Q30" s="55">
        <v>8.5</v>
      </c>
      <c r="R30" s="53">
        <f t="shared" ref="R30:R31" si="18">(O30+P30+Q30)/3</f>
        <v>8</v>
      </c>
      <c r="S30" s="63">
        <f t="shared" ref="S30:S31" si="19">R30+N30+J30</f>
        <v>28.5</v>
      </c>
      <c r="T30" s="65">
        <f t="shared" si="5"/>
        <v>9.5</v>
      </c>
      <c r="U30" s="210"/>
      <c r="V30" s="213"/>
      <c r="W30" s="213"/>
      <c r="X30" s="216"/>
      <c r="Y30" s="207"/>
    </row>
    <row r="31" spans="1:25" s="43" customFormat="1" ht="13.5" customHeight="1" thickBot="1" x14ac:dyDescent="0.3">
      <c r="A31" s="219"/>
      <c r="B31" s="195"/>
      <c r="C31" s="222"/>
      <c r="D31" s="225"/>
      <c r="E31" s="228"/>
      <c r="F31" s="44">
        <v>3</v>
      </c>
      <c r="G31" s="57"/>
      <c r="H31" s="58"/>
      <c r="I31" s="59"/>
      <c r="J31" s="61">
        <v>10.5</v>
      </c>
      <c r="K31" s="60"/>
      <c r="L31" s="58"/>
      <c r="M31" s="59"/>
      <c r="N31" s="61">
        <v>10</v>
      </c>
      <c r="O31" s="60">
        <v>7.8</v>
      </c>
      <c r="P31" s="58">
        <v>7.8</v>
      </c>
      <c r="Q31" s="59">
        <v>7.2</v>
      </c>
      <c r="R31" s="57">
        <f t="shared" si="18"/>
        <v>7.6000000000000005</v>
      </c>
      <c r="S31" s="64">
        <f t="shared" si="19"/>
        <v>28.1</v>
      </c>
      <c r="T31" s="66">
        <f t="shared" si="5"/>
        <v>9.3666666666666671</v>
      </c>
      <c r="U31" s="211"/>
      <c r="V31" s="214"/>
      <c r="W31" s="214"/>
      <c r="X31" s="217"/>
      <c r="Y31" s="208"/>
    </row>
    <row r="32" spans="1:25" ht="15" customHeight="1" thickBot="1" x14ac:dyDescent="0.3">
      <c r="A32" s="190">
        <v>10</v>
      </c>
      <c r="B32" s="193" t="s">
        <v>120</v>
      </c>
      <c r="C32" s="220">
        <v>2016</v>
      </c>
      <c r="D32" s="223" t="s">
        <v>57</v>
      </c>
      <c r="E32" s="226" t="s">
        <v>84</v>
      </c>
      <c r="F32" s="42">
        <v>1</v>
      </c>
      <c r="G32" s="50"/>
      <c r="H32" s="49"/>
      <c r="I32" s="51"/>
      <c r="J32" s="61"/>
      <c r="K32" s="52"/>
      <c r="L32" s="49"/>
      <c r="M32" s="51"/>
      <c r="N32" s="61"/>
      <c r="O32" s="52"/>
      <c r="P32" s="49"/>
      <c r="Q32" s="51"/>
      <c r="R32" s="67">
        <f>(O32+P32+Q32)/3</f>
        <v>0</v>
      </c>
      <c r="S32" s="68">
        <f>R32+N32+J32</f>
        <v>0</v>
      </c>
      <c r="T32" s="69">
        <f>S32/3</f>
        <v>0</v>
      </c>
      <c r="U32" s="209">
        <f>(J32+J33+J34)/3</f>
        <v>0</v>
      </c>
      <c r="V32" s="212">
        <f>(N32+N33+N34)/3</f>
        <v>0</v>
      </c>
      <c r="W32" s="212">
        <f>(R32+R33+R34)/3</f>
        <v>0</v>
      </c>
      <c r="X32" s="215">
        <f>W32+V32+U32</f>
        <v>0</v>
      </c>
      <c r="Y32" s="206">
        <f>X32/3</f>
        <v>0</v>
      </c>
    </row>
    <row r="33" spans="1:25" ht="15.75" thickBot="1" x14ac:dyDescent="0.3">
      <c r="A33" s="218"/>
      <c r="B33" s="194"/>
      <c r="C33" s="221"/>
      <c r="D33" s="224"/>
      <c r="E33" s="227"/>
      <c r="F33" s="41">
        <v>2</v>
      </c>
      <c r="G33" s="53"/>
      <c r="H33" s="54"/>
      <c r="I33" s="55"/>
      <c r="J33" s="61"/>
      <c r="K33" s="56"/>
      <c r="L33" s="54"/>
      <c r="M33" s="55"/>
      <c r="N33" s="61"/>
      <c r="O33" s="56"/>
      <c r="P33" s="54"/>
      <c r="Q33" s="55"/>
      <c r="R33" s="53">
        <f t="shared" ref="R33:R34" si="20">(O33+P33+Q33)/3</f>
        <v>0</v>
      </c>
      <c r="S33" s="63">
        <f t="shared" ref="S33:S34" si="21">R33+N33+J33</f>
        <v>0</v>
      </c>
      <c r="T33" s="65">
        <f t="shared" ref="T33:T34" si="22">S33/3</f>
        <v>0</v>
      </c>
      <c r="U33" s="210"/>
      <c r="V33" s="213"/>
      <c r="W33" s="213"/>
      <c r="X33" s="216"/>
      <c r="Y33" s="207"/>
    </row>
    <row r="34" spans="1:25" ht="15.75" thickBot="1" x14ac:dyDescent="0.3">
      <c r="A34" s="219"/>
      <c r="B34" s="195"/>
      <c r="C34" s="222"/>
      <c r="D34" s="225"/>
      <c r="E34" s="228"/>
      <c r="F34" s="44">
        <v>3</v>
      </c>
      <c r="G34" s="57"/>
      <c r="H34" s="58"/>
      <c r="I34" s="59"/>
      <c r="J34" s="61"/>
      <c r="K34" s="60"/>
      <c r="L34" s="58"/>
      <c r="M34" s="59"/>
      <c r="N34" s="61"/>
      <c r="O34" s="60"/>
      <c r="P34" s="58"/>
      <c r="Q34" s="59"/>
      <c r="R34" s="57">
        <f t="shared" si="20"/>
        <v>0</v>
      </c>
      <c r="S34" s="64">
        <f t="shared" si="21"/>
        <v>0</v>
      </c>
      <c r="T34" s="66">
        <f t="shared" si="22"/>
        <v>0</v>
      </c>
      <c r="U34" s="211"/>
      <c r="V34" s="214"/>
      <c r="W34" s="214"/>
      <c r="X34" s="217"/>
      <c r="Y34" s="208"/>
    </row>
    <row r="35" spans="1:25" ht="15" customHeight="1" thickBot="1" x14ac:dyDescent="0.3">
      <c r="A35" s="190">
        <v>11</v>
      </c>
      <c r="B35" s="193" t="s">
        <v>85</v>
      </c>
      <c r="C35" s="220">
        <v>2015</v>
      </c>
      <c r="D35" s="223" t="s">
        <v>57</v>
      </c>
      <c r="E35" s="226" t="s">
        <v>84</v>
      </c>
      <c r="F35" s="42">
        <v>1</v>
      </c>
      <c r="G35" s="50"/>
      <c r="H35" s="49"/>
      <c r="I35" s="51"/>
      <c r="J35" s="61"/>
      <c r="K35" s="52"/>
      <c r="L35" s="49"/>
      <c r="M35" s="51"/>
      <c r="N35" s="61"/>
      <c r="O35" s="52"/>
      <c r="P35" s="49"/>
      <c r="Q35" s="51"/>
      <c r="R35" s="67">
        <f>(O35+P35+Q35)/3</f>
        <v>0</v>
      </c>
      <c r="S35" s="68">
        <f>R35+N35+J35</f>
        <v>0</v>
      </c>
      <c r="T35" s="69">
        <f>S35/3</f>
        <v>0</v>
      </c>
      <c r="U35" s="209">
        <f>(J35+J36+J37)/3</f>
        <v>0</v>
      </c>
      <c r="V35" s="212">
        <f>(N35+N36+N37)/3</f>
        <v>0</v>
      </c>
      <c r="W35" s="212">
        <f>(R35+R36+R37)/3</f>
        <v>0</v>
      </c>
      <c r="X35" s="215">
        <f>W35+V35+U35</f>
        <v>0</v>
      </c>
      <c r="Y35" s="206">
        <f>X35/3</f>
        <v>0</v>
      </c>
    </row>
    <row r="36" spans="1:25" ht="15.75" thickBot="1" x14ac:dyDescent="0.3">
      <c r="A36" s="218"/>
      <c r="B36" s="194"/>
      <c r="C36" s="221"/>
      <c r="D36" s="224"/>
      <c r="E36" s="227"/>
      <c r="F36" s="41">
        <v>2</v>
      </c>
      <c r="G36" s="53"/>
      <c r="H36" s="54"/>
      <c r="I36" s="55"/>
      <c r="J36" s="61"/>
      <c r="K36" s="56"/>
      <c r="L36" s="54"/>
      <c r="M36" s="55"/>
      <c r="N36" s="61"/>
      <c r="O36" s="56"/>
      <c r="P36" s="54"/>
      <c r="Q36" s="55"/>
      <c r="R36" s="53">
        <f t="shared" ref="R36:R37" si="23">(O36+P36+Q36)/3</f>
        <v>0</v>
      </c>
      <c r="S36" s="63">
        <f t="shared" ref="S36:S37" si="24">R36+N36+J36</f>
        <v>0</v>
      </c>
      <c r="T36" s="65">
        <f t="shared" ref="T36:T37" si="25">S36/3</f>
        <v>0</v>
      </c>
      <c r="U36" s="210"/>
      <c r="V36" s="213"/>
      <c r="W36" s="213"/>
      <c r="X36" s="216"/>
      <c r="Y36" s="207"/>
    </row>
    <row r="37" spans="1:25" ht="15.75" thickBot="1" x14ac:dyDescent="0.3">
      <c r="A37" s="219"/>
      <c r="B37" s="195"/>
      <c r="C37" s="222"/>
      <c r="D37" s="225"/>
      <c r="E37" s="228"/>
      <c r="F37" s="44">
        <v>3</v>
      </c>
      <c r="G37" s="57"/>
      <c r="H37" s="58"/>
      <c r="I37" s="59"/>
      <c r="J37" s="61"/>
      <c r="K37" s="60"/>
      <c r="L37" s="58"/>
      <c r="M37" s="59"/>
      <c r="N37" s="61"/>
      <c r="O37" s="60"/>
      <c r="P37" s="58"/>
      <c r="Q37" s="59"/>
      <c r="R37" s="57">
        <f t="shared" si="23"/>
        <v>0</v>
      </c>
      <c r="S37" s="64">
        <f t="shared" si="24"/>
        <v>0</v>
      </c>
      <c r="T37" s="66">
        <f t="shared" si="25"/>
        <v>0</v>
      </c>
      <c r="U37" s="211"/>
      <c r="V37" s="214"/>
      <c r="W37" s="214"/>
      <c r="X37" s="217"/>
      <c r="Y37" s="208"/>
    </row>
    <row r="38" spans="1:25" ht="15.75" thickBot="1" x14ac:dyDescent="0.3">
      <c r="A38" s="190">
        <v>12</v>
      </c>
      <c r="B38" s="193" t="s">
        <v>112</v>
      </c>
      <c r="C38" s="220">
        <v>2016</v>
      </c>
      <c r="D38" s="223" t="s">
        <v>56</v>
      </c>
      <c r="E38" s="226" t="s">
        <v>92</v>
      </c>
      <c r="F38" s="42">
        <v>1</v>
      </c>
      <c r="G38" s="50"/>
      <c r="H38" s="49">
        <v>26</v>
      </c>
      <c r="I38" s="51">
        <v>24</v>
      </c>
      <c r="J38" s="61">
        <v>11</v>
      </c>
      <c r="K38" s="52">
        <v>17.5</v>
      </c>
      <c r="L38" s="49">
        <v>17</v>
      </c>
      <c r="M38" s="51">
        <v>17.5</v>
      </c>
      <c r="N38" s="61">
        <v>7</v>
      </c>
      <c r="O38" s="52">
        <v>7.3</v>
      </c>
      <c r="P38" s="49">
        <v>7</v>
      </c>
      <c r="Q38" s="51">
        <v>7</v>
      </c>
      <c r="R38" s="67">
        <f>(O38+P38+Q38)/3</f>
        <v>7.1000000000000005</v>
      </c>
      <c r="S38" s="68">
        <f>R38+N38+J38</f>
        <v>25.1</v>
      </c>
      <c r="T38" s="69">
        <f>S38/3</f>
        <v>8.3666666666666671</v>
      </c>
      <c r="U38" s="209">
        <f>(J38+J39+J40)/3</f>
        <v>11</v>
      </c>
      <c r="V38" s="212">
        <f>(N38+N39+N40)/3</f>
        <v>7</v>
      </c>
      <c r="W38" s="212">
        <f>(R38+R39+R40)/3</f>
        <v>6.9111111111111114</v>
      </c>
      <c r="X38" s="215">
        <f>W38+V38+U38</f>
        <v>24.911111111111111</v>
      </c>
      <c r="Y38" s="206">
        <f>X38/3</f>
        <v>8.3037037037037038</v>
      </c>
    </row>
    <row r="39" spans="1:25" ht="15.75" thickBot="1" x14ac:dyDescent="0.3">
      <c r="A39" s="218"/>
      <c r="B39" s="194"/>
      <c r="C39" s="221"/>
      <c r="D39" s="224"/>
      <c r="E39" s="227"/>
      <c r="F39" s="41">
        <v>2</v>
      </c>
      <c r="G39" s="53"/>
      <c r="H39" s="54"/>
      <c r="I39" s="55"/>
      <c r="J39" s="61">
        <v>11</v>
      </c>
      <c r="K39" s="56"/>
      <c r="L39" s="54"/>
      <c r="M39" s="55"/>
      <c r="N39" s="61">
        <v>7</v>
      </c>
      <c r="O39" s="56">
        <v>7</v>
      </c>
      <c r="P39" s="54">
        <v>6.5</v>
      </c>
      <c r="Q39" s="55">
        <v>6.5</v>
      </c>
      <c r="R39" s="53">
        <f t="shared" ref="R39:R40" si="26">(O39+P39+Q39)/3</f>
        <v>6.666666666666667</v>
      </c>
      <c r="S39" s="63">
        <f t="shared" ref="S39:S40" si="27">R39+N39+J39</f>
        <v>24.666666666666668</v>
      </c>
      <c r="T39" s="65">
        <f t="shared" ref="T39:T40" si="28">S39/3</f>
        <v>8.2222222222222232</v>
      </c>
      <c r="U39" s="210"/>
      <c r="V39" s="213"/>
      <c r="W39" s="213"/>
      <c r="X39" s="216"/>
      <c r="Y39" s="207"/>
    </row>
    <row r="40" spans="1:25" ht="15.75" thickBot="1" x14ac:dyDescent="0.3">
      <c r="A40" s="219"/>
      <c r="B40" s="195"/>
      <c r="C40" s="222"/>
      <c r="D40" s="225"/>
      <c r="E40" s="228"/>
      <c r="F40" s="44">
        <v>3</v>
      </c>
      <c r="G40" s="57"/>
      <c r="H40" s="58"/>
      <c r="I40" s="59"/>
      <c r="J40" s="61">
        <v>11</v>
      </c>
      <c r="K40" s="60"/>
      <c r="L40" s="58"/>
      <c r="M40" s="59"/>
      <c r="N40" s="61">
        <v>7</v>
      </c>
      <c r="O40" s="60">
        <v>7.2</v>
      </c>
      <c r="P40" s="58">
        <v>6.8</v>
      </c>
      <c r="Q40" s="59">
        <v>6.9</v>
      </c>
      <c r="R40" s="57">
        <f t="shared" si="26"/>
        <v>6.9666666666666659</v>
      </c>
      <c r="S40" s="64">
        <f t="shared" si="27"/>
        <v>24.966666666666665</v>
      </c>
      <c r="T40" s="66">
        <f t="shared" si="28"/>
        <v>8.3222222222222211</v>
      </c>
      <c r="U40" s="211"/>
      <c r="V40" s="214"/>
      <c r="W40" s="214"/>
      <c r="X40" s="217"/>
      <c r="Y40" s="208"/>
    </row>
    <row r="42" spans="1:25" x14ac:dyDescent="0.25">
      <c r="B42" s="106" t="s">
        <v>58</v>
      </c>
      <c r="C42" s="229" t="s">
        <v>64</v>
      </c>
      <c r="D42" s="229"/>
      <c r="E42" s="229"/>
      <c r="F42" s="229"/>
    </row>
    <row r="43" spans="1:25" x14ac:dyDescent="0.25">
      <c r="B43" s="106" t="s">
        <v>59</v>
      </c>
      <c r="C43" s="230" t="s">
        <v>63</v>
      </c>
      <c r="D43" s="230"/>
      <c r="E43" s="230"/>
      <c r="F43" s="93"/>
    </row>
    <row r="44" spans="1:25" x14ac:dyDescent="0.25">
      <c r="B44" s="106" t="s">
        <v>60</v>
      </c>
      <c r="C44" s="229" t="s">
        <v>142</v>
      </c>
      <c r="D44" s="229"/>
      <c r="E44" s="229"/>
      <c r="F44" s="93"/>
    </row>
  </sheetData>
  <mergeCells count="125">
    <mergeCell ref="Y38:Y40"/>
    <mergeCell ref="A38:A40"/>
    <mergeCell ref="B38:B40"/>
    <mergeCell ref="C38:C40"/>
    <mergeCell ref="D38:D40"/>
    <mergeCell ref="E38:E40"/>
    <mergeCell ref="U38:U40"/>
    <mergeCell ref="V38:V40"/>
    <mergeCell ref="W38:W40"/>
    <mergeCell ref="X38:X40"/>
    <mergeCell ref="U35:U37"/>
    <mergeCell ref="V35:V37"/>
    <mergeCell ref="W35:W37"/>
    <mergeCell ref="X35:X37"/>
    <mergeCell ref="Y35:Y37"/>
    <mergeCell ref="A35:A37"/>
    <mergeCell ref="B35:B37"/>
    <mergeCell ref="C35:C37"/>
    <mergeCell ref="D35:D37"/>
    <mergeCell ref="E35:E37"/>
    <mergeCell ref="U32:U34"/>
    <mergeCell ref="V32:V34"/>
    <mergeCell ref="W32:W34"/>
    <mergeCell ref="X32:X34"/>
    <mergeCell ref="Y32:Y34"/>
    <mergeCell ref="A32:A34"/>
    <mergeCell ref="B32:B34"/>
    <mergeCell ref="C32:C34"/>
    <mergeCell ref="D32:D34"/>
    <mergeCell ref="E32:E34"/>
    <mergeCell ref="C42:F42"/>
    <mergeCell ref="C43:E43"/>
    <mergeCell ref="C44:E44"/>
    <mergeCell ref="A2:Y2"/>
    <mergeCell ref="Y29:Y31"/>
    <mergeCell ref="U23:U25"/>
    <mergeCell ref="V23:V25"/>
    <mergeCell ref="W23:W25"/>
    <mergeCell ref="X23:X25"/>
    <mergeCell ref="A29:A31"/>
    <mergeCell ref="B29:B31"/>
    <mergeCell ref="C29:C31"/>
    <mergeCell ref="D29:D31"/>
    <mergeCell ref="E29:E31"/>
    <mergeCell ref="U29:U31"/>
    <mergeCell ref="V29:V31"/>
    <mergeCell ref="W29:W31"/>
    <mergeCell ref="X29:X31"/>
    <mergeCell ref="Y23:Y25"/>
    <mergeCell ref="A26:A28"/>
    <mergeCell ref="B26:B28"/>
    <mergeCell ref="C26:C28"/>
    <mergeCell ref="D26:D28"/>
    <mergeCell ref="E26:E28"/>
    <mergeCell ref="U26:U28"/>
    <mergeCell ref="V26:V28"/>
    <mergeCell ref="W26:W28"/>
    <mergeCell ref="X26:X28"/>
    <mergeCell ref="Y26:Y28"/>
    <mergeCell ref="A23:A25"/>
    <mergeCell ref="B23:B25"/>
    <mergeCell ref="C23:C25"/>
    <mergeCell ref="D23:D25"/>
    <mergeCell ref="E23:E25"/>
    <mergeCell ref="A17:A19"/>
    <mergeCell ref="B17:B19"/>
    <mergeCell ref="C17:C19"/>
    <mergeCell ref="D17:D19"/>
    <mergeCell ref="E17:E19"/>
    <mergeCell ref="A20:A22"/>
    <mergeCell ref="B20:B22"/>
    <mergeCell ref="C20:C22"/>
    <mergeCell ref="D20:D22"/>
    <mergeCell ref="E20:E22"/>
    <mergeCell ref="U20:U22"/>
    <mergeCell ref="V20:V22"/>
    <mergeCell ref="W20:W22"/>
    <mergeCell ref="X20:X22"/>
    <mergeCell ref="Y20:Y22"/>
    <mergeCell ref="U11:U13"/>
    <mergeCell ref="V11:V13"/>
    <mergeCell ref="W11:W13"/>
    <mergeCell ref="X11:X13"/>
    <mergeCell ref="Y17:Y19"/>
    <mergeCell ref="U17:U19"/>
    <mergeCell ref="V17:V19"/>
    <mergeCell ref="W17:W19"/>
    <mergeCell ref="X17:X19"/>
    <mergeCell ref="Y11:Y13"/>
    <mergeCell ref="U14:U16"/>
    <mergeCell ref="V14:V16"/>
    <mergeCell ref="W14:W16"/>
    <mergeCell ref="X14:X16"/>
    <mergeCell ref="Y14:Y16"/>
    <mergeCell ref="A14:A16"/>
    <mergeCell ref="B14:B16"/>
    <mergeCell ref="C14:C16"/>
    <mergeCell ref="D14:D16"/>
    <mergeCell ref="E14:E16"/>
    <mergeCell ref="A11:A13"/>
    <mergeCell ref="B11:B13"/>
    <mergeCell ref="C11:C13"/>
    <mergeCell ref="D11:D13"/>
    <mergeCell ref="E11:E13"/>
    <mergeCell ref="A8:A10"/>
    <mergeCell ref="B8:B10"/>
    <mergeCell ref="C8:C10"/>
    <mergeCell ref="D8:D10"/>
    <mergeCell ref="E8:E10"/>
    <mergeCell ref="A5:A7"/>
    <mergeCell ref="B5:B7"/>
    <mergeCell ref="C5:C7"/>
    <mergeCell ref="D5:D7"/>
    <mergeCell ref="E5:E7"/>
    <mergeCell ref="B1:E1"/>
    <mergeCell ref="Y8:Y10"/>
    <mergeCell ref="U5:U7"/>
    <mergeCell ref="V5:V7"/>
    <mergeCell ref="W5:W7"/>
    <mergeCell ref="X5:X7"/>
    <mergeCell ref="Y5:Y7"/>
    <mergeCell ref="U8:U10"/>
    <mergeCell ref="V8:V10"/>
    <mergeCell ref="W8:W10"/>
    <mergeCell ref="X8:X10"/>
  </mergeCells>
  <pageMargins left="0.25" right="0.25" top="0.7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topLeftCell="A10" zoomScaleNormal="100" workbookViewId="0">
      <selection activeCell="P40" sqref="P40"/>
    </sheetView>
  </sheetViews>
  <sheetFormatPr defaultRowHeight="15" x14ac:dyDescent="0.25"/>
  <cols>
    <col min="1" max="1" width="3.28515625" customWidth="1"/>
    <col min="2" max="2" width="22.5703125" customWidth="1"/>
    <col min="3" max="3" width="3.7109375" customWidth="1"/>
    <col min="4" max="4" width="6" customWidth="1"/>
    <col min="5" max="5" width="19.140625" style="70" customWidth="1"/>
    <col min="6" max="6" width="3.85546875" customWidth="1"/>
    <col min="7" max="20" width="4.5703125" customWidth="1"/>
    <col min="21" max="25" width="5.140625" customWidth="1"/>
  </cols>
  <sheetData>
    <row r="1" spans="1:25" ht="37.5" customHeight="1" x14ac:dyDescent="0.25">
      <c r="B1" s="199"/>
      <c r="C1" s="200"/>
      <c r="D1" s="200"/>
      <c r="E1" s="200"/>
    </row>
    <row r="2" spans="1:25" x14ac:dyDescent="0.25">
      <c r="A2" s="231" t="s">
        <v>46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29"/>
      <c r="Q2" s="229"/>
      <c r="R2" s="229"/>
      <c r="S2" s="229"/>
      <c r="T2" s="229"/>
      <c r="U2" s="229"/>
      <c r="V2" s="229"/>
      <c r="W2" s="229"/>
      <c r="X2" s="229"/>
      <c r="Y2" s="229"/>
    </row>
    <row r="3" spans="1:25" ht="0.75" customHeight="1" thickBot="1" x14ac:dyDescent="0.3">
      <c r="E3" s="107"/>
    </row>
    <row r="4" spans="1:25" s="3" customFormat="1" ht="45" customHeight="1" thickBot="1" x14ac:dyDescent="0.3">
      <c r="A4" s="38" t="s">
        <v>9</v>
      </c>
      <c r="B4" s="35" t="s">
        <v>0</v>
      </c>
      <c r="C4" s="39" t="s">
        <v>10</v>
      </c>
      <c r="D4" s="39" t="s">
        <v>2</v>
      </c>
      <c r="E4" s="40" t="s">
        <v>7</v>
      </c>
      <c r="F4" s="48" t="s">
        <v>23</v>
      </c>
      <c r="G4" s="74">
        <v>100</v>
      </c>
      <c r="H4" s="75">
        <v>110</v>
      </c>
      <c r="I4" s="75">
        <v>120</v>
      </c>
      <c r="J4" s="75">
        <v>130</v>
      </c>
      <c r="K4" s="75" t="s">
        <v>47</v>
      </c>
      <c r="L4" s="75" t="s">
        <v>49</v>
      </c>
      <c r="M4" s="75" t="s">
        <v>48</v>
      </c>
      <c r="N4" s="75" t="s">
        <v>44</v>
      </c>
      <c r="O4" s="76" t="s">
        <v>51</v>
      </c>
      <c r="P4" s="74" t="s">
        <v>26</v>
      </c>
      <c r="Q4" s="76" t="s">
        <v>50</v>
      </c>
      <c r="R4" s="77" t="s">
        <v>52</v>
      </c>
      <c r="S4" s="75" t="s">
        <v>48</v>
      </c>
      <c r="T4" s="75" t="s">
        <v>44</v>
      </c>
      <c r="U4" s="75" t="s">
        <v>51</v>
      </c>
      <c r="V4" s="76" t="s">
        <v>26</v>
      </c>
      <c r="W4" s="84" t="s">
        <v>50</v>
      </c>
      <c r="X4" s="73"/>
      <c r="Y4" s="73"/>
    </row>
    <row r="5" spans="1:25" s="43" customFormat="1" ht="12.75" customHeight="1" thickBot="1" x14ac:dyDescent="0.3">
      <c r="A5" s="190">
        <v>1</v>
      </c>
      <c r="B5" s="193" t="s">
        <v>97</v>
      </c>
      <c r="C5" s="220">
        <v>2012</v>
      </c>
      <c r="D5" s="193" t="s">
        <v>67</v>
      </c>
      <c r="E5" s="238" t="s">
        <v>84</v>
      </c>
      <c r="F5" s="42">
        <v>1</v>
      </c>
      <c r="G5" s="78">
        <v>0</v>
      </c>
      <c r="H5" s="79">
        <v>0</v>
      </c>
      <c r="I5" s="79">
        <v>0.5</v>
      </c>
      <c r="J5" s="79">
        <v>0.5</v>
      </c>
      <c r="K5" s="79">
        <v>0</v>
      </c>
      <c r="L5" s="79">
        <v>1</v>
      </c>
      <c r="M5" s="79">
        <v>14</v>
      </c>
      <c r="N5" s="79">
        <v>9</v>
      </c>
      <c r="O5" s="85">
        <v>5</v>
      </c>
      <c r="P5" s="78">
        <f>O5+N5+M5</f>
        <v>28</v>
      </c>
      <c r="Q5" s="88">
        <f>P5/3</f>
        <v>9.3333333333333339</v>
      </c>
      <c r="R5" s="241">
        <f>(L5+L6+L7)/3</f>
        <v>0.33333333333333331</v>
      </c>
      <c r="S5" s="244">
        <f>(M5+M6+M7)/3</f>
        <v>14</v>
      </c>
      <c r="T5" s="244">
        <f>(N5+N6+N7)/3</f>
        <v>8.3333333333333339</v>
      </c>
      <c r="U5" s="244">
        <f>(O5+O6+O7)/3</f>
        <v>5</v>
      </c>
      <c r="V5" s="232">
        <f>U5+T5+S5</f>
        <v>27.333333333333336</v>
      </c>
      <c r="W5" s="235">
        <f>V5/3</f>
        <v>9.1111111111111125</v>
      </c>
    </row>
    <row r="6" spans="1:25" s="43" customFormat="1" ht="12.75" customHeight="1" thickBot="1" x14ac:dyDescent="0.3">
      <c r="A6" s="218"/>
      <c r="B6" s="194"/>
      <c r="C6" s="221"/>
      <c r="D6" s="194"/>
      <c r="E6" s="239"/>
      <c r="F6" s="41">
        <v>2</v>
      </c>
      <c r="G6" s="80"/>
      <c r="H6" s="81"/>
      <c r="I6" s="81"/>
      <c r="J6" s="81"/>
      <c r="K6" s="81"/>
      <c r="L6" s="79"/>
      <c r="M6" s="79">
        <v>14</v>
      </c>
      <c r="N6" s="81">
        <v>8</v>
      </c>
      <c r="O6" s="86">
        <v>5</v>
      </c>
      <c r="P6" s="78">
        <f t="shared" ref="P6:P34" si="0">O6+N6+M6</f>
        <v>27</v>
      </c>
      <c r="Q6" s="89">
        <f t="shared" ref="Q6:Q31" si="1">P6/3</f>
        <v>9</v>
      </c>
      <c r="R6" s="242"/>
      <c r="S6" s="245"/>
      <c r="T6" s="245"/>
      <c r="U6" s="245"/>
      <c r="V6" s="233"/>
      <c r="W6" s="236"/>
    </row>
    <row r="7" spans="1:25" s="43" customFormat="1" ht="13.5" customHeight="1" thickBot="1" x14ac:dyDescent="0.3">
      <c r="A7" s="219"/>
      <c r="B7" s="195"/>
      <c r="C7" s="222"/>
      <c r="D7" s="195"/>
      <c r="E7" s="240"/>
      <c r="F7" s="44">
        <v>3</v>
      </c>
      <c r="G7" s="82"/>
      <c r="H7" s="83"/>
      <c r="I7" s="83"/>
      <c r="J7" s="83"/>
      <c r="K7" s="83"/>
      <c r="L7" s="79"/>
      <c r="M7" s="79">
        <v>14</v>
      </c>
      <c r="N7" s="83">
        <v>8</v>
      </c>
      <c r="O7" s="87">
        <v>5</v>
      </c>
      <c r="P7" s="78">
        <f t="shared" si="0"/>
        <v>27</v>
      </c>
      <c r="Q7" s="90">
        <f t="shared" si="1"/>
        <v>9</v>
      </c>
      <c r="R7" s="243"/>
      <c r="S7" s="246"/>
      <c r="T7" s="246"/>
      <c r="U7" s="246"/>
      <c r="V7" s="234"/>
      <c r="W7" s="237"/>
    </row>
    <row r="8" spans="1:25" s="43" customFormat="1" ht="12.75" customHeight="1" thickBot="1" x14ac:dyDescent="0.3">
      <c r="A8" s="190">
        <v>2</v>
      </c>
      <c r="B8" s="193" t="s">
        <v>117</v>
      </c>
      <c r="C8" s="220">
        <v>2016</v>
      </c>
      <c r="D8" s="193" t="s">
        <v>57</v>
      </c>
      <c r="E8" s="238" t="s">
        <v>84</v>
      </c>
      <c r="F8" s="42">
        <v>1</v>
      </c>
      <c r="G8" s="78"/>
      <c r="H8" s="79"/>
      <c r="I8" s="79"/>
      <c r="J8" s="79"/>
      <c r="K8" s="79"/>
      <c r="L8" s="79"/>
      <c r="M8" s="79"/>
      <c r="N8" s="79"/>
      <c r="O8" s="85"/>
      <c r="P8" s="78">
        <f t="shared" si="0"/>
        <v>0</v>
      </c>
      <c r="Q8" s="88">
        <f>P8/3</f>
        <v>0</v>
      </c>
      <c r="R8" s="241">
        <f>(L8+L9+L10)/3</f>
        <v>0</v>
      </c>
      <c r="S8" s="244">
        <f>(M8+M9+M10)/3</f>
        <v>0</v>
      </c>
      <c r="T8" s="244">
        <f>(N8+N9+N10)/3</f>
        <v>0</v>
      </c>
      <c r="U8" s="244">
        <f>(O8+O9+O10)/3</f>
        <v>0</v>
      </c>
      <c r="V8" s="232">
        <f>U8+T8+S8</f>
        <v>0</v>
      </c>
      <c r="W8" s="235">
        <f>V8/3</f>
        <v>0</v>
      </c>
    </row>
    <row r="9" spans="1:25" s="43" customFormat="1" ht="13.5" customHeight="1" thickBot="1" x14ac:dyDescent="0.3">
      <c r="A9" s="218"/>
      <c r="B9" s="194"/>
      <c r="C9" s="221"/>
      <c r="D9" s="194"/>
      <c r="E9" s="239"/>
      <c r="F9" s="41">
        <v>2</v>
      </c>
      <c r="G9" s="80"/>
      <c r="H9" s="81"/>
      <c r="I9" s="81"/>
      <c r="J9" s="81"/>
      <c r="K9" s="81"/>
      <c r="L9" s="79"/>
      <c r="M9" s="79"/>
      <c r="N9" s="81"/>
      <c r="O9" s="86"/>
      <c r="P9" s="78">
        <f t="shared" si="0"/>
        <v>0</v>
      </c>
      <c r="Q9" s="89">
        <f t="shared" si="1"/>
        <v>0</v>
      </c>
      <c r="R9" s="242"/>
      <c r="S9" s="245"/>
      <c r="T9" s="245"/>
      <c r="U9" s="245"/>
      <c r="V9" s="233"/>
      <c r="W9" s="236"/>
    </row>
    <row r="10" spans="1:25" s="43" customFormat="1" ht="13.5" customHeight="1" thickBot="1" x14ac:dyDescent="0.3">
      <c r="A10" s="219"/>
      <c r="B10" s="195"/>
      <c r="C10" s="222"/>
      <c r="D10" s="195"/>
      <c r="E10" s="240"/>
      <c r="F10" s="44">
        <v>3</v>
      </c>
      <c r="G10" s="82"/>
      <c r="H10" s="83"/>
      <c r="I10" s="83"/>
      <c r="J10" s="83"/>
      <c r="K10" s="83"/>
      <c r="L10" s="79"/>
      <c r="M10" s="79"/>
      <c r="N10" s="83"/>
      <c r="O10" s="87"/>
      <c r="P10" s="78">
        <f t="shared" si="0"/>
        <v>0</v>
      </c>
      <c r="Q10" s="90">
        <f t="shared" si="1"/>
        <v>0</v>
      </c>
      <c r="R10" s="243"/>
      <c r="S10" s="246"/>
      <c r="T10" s="246"/>
      <c r="U10" s="246"/>
      <c r="V10" s="234"/>
      <c r="W10" s="237"/>
    </row>
    <row r="11" spans="1:25" s="43" customFormat="1" ht="12.75" customHeight="1" thickBot="1" x14ac:dyDescent="0.3">
      <c r="A11" s="190">
        <v>3</v>
      </c>
      <c r="B11" s="193" t="s">
        <v>106</v>
      </c>
      <c r="C11" s="220">
        <v>2014</v>
      </c>
      <c r="D11" s="193" t="s">
        <v>57</v>
      </c>
      <c r="E11" s="238" t="s">
        <v>105</v>
      </c>
      <c r="F11" s="42">
        <v>1</v>
      </c>
      <c r="G11" s="78">
        <v>0</v>
      </c>
      <c r="H11" s="79">
        <v>0</v>
      </c>
      <c r="I11" s="79">
        <v>0</v>
      </c>
      <c r="J11" s="79">
        <v>0</v>
      </c>
      <c r="K11" s="79">
        <v>0.5</v>
      </c>
      <c r="L11" s="79">
        <v>0.5</v>
      </c>
      <c r="M11" s="79">
        <v>14.5</v>
      </c>
      <c r="N11" s="79">
        <v>8.5</v>
      </c>
      <c r="O11" s="85">
        <v>4.5</v>
      </c>
      <c r="P11" s="78">
        <f t="shared" si="0"/>
        <v>27.5</v>
      </c>
      <c r="Q11" s="88">
        <f>P11/3</f>
        <v>9.1666666666666661</v>
      </c>
      <c r="R11" s="241">
        <f>(L11+L12+L13)/3</f>
        <v>0.16666666666666666</v>
      </c>
      <c r="S11" s="244">
        <f>(M11+M12+M13)/3</f>
        <v>14.5</v>
      </c>
      <c r="T11" s="244">
        <f>(N11+N12+N13)/3</f>
        <v>8.2666666666666675</v>
      </c>
      <c r="U11" s="244">
        <f>(O11+O12+O13)/3</f>
        <v>4.5</v>
      </c>
      <c r="V11" s="232">
        <f>U11+T11+S11</f>
        <v>27.266666666666666</v>
      </c>
      <c r="W11" s="235">
        <f>V11/3</f>
        <v>9.0888888888888886</v>
      </c>
    </row>
    <row r="12" spans="1:25" s="43" customFormat="1" ht="13.5" customHeight="1" thickBot="1" x14ac:dyDescent="0.3">
      <c r="A12" s="218"/>
      <c r="B12" s="194"/>
      <c r="C12" s="221"/>
      <c r="D12" s="194"/>
      <c r="E12" s="239"/>
      <c r="F12" s="41">
        <v>2</v>
      </c>
      <c r="G12" s="80"/>
      <c r="H12" s="81"/>
      <c r="I12" s="81"/>
      <c r="J12" s="81"/>
      <c r="K12" s="81"/>
      <c r="L12" s="81"/>
      <c r="M12" s="81">
        <v>14.5</v>
      </c>
      <c r="N12" s="81">
        <v>8.5</v>
      </c>
      <c r="O12" s="86">
        <v>5</v>
      </c>
      <c r="P12" s="78">
        <f t="shared" si="0"/>
        <v>28</v>
      </c>
      <c r="Q12" s="89">
        <f t="shared" si="1"/>
        <v>9.3333333333333339</v>
      </c>
      <c r="R12" s="242"/>
      <c r="S12" s="245"/>
      <c r="T12" s="245"/>
      <c r="U12" s="245"/>
      <c r="V12" s="233"/>
      <c r="W12" s="236"/>
    </row>
    <row r="13" spans="1:25" s="43" customFormat="1" ht="13.5" customHeight="1" thickBot="1" x14ac:dyDescent="0.3">
      <c r="A13" s="219"/>
      <c r="B13" s="195"/>
      <c r="C13" s="222"/>
      <c r="D13" s="195"/>
      <c r="E13" s="240"/>
      <c r="F13" s="44">
        <v>3</v>
      </c>
      <c r="G13" s="82"/>
      <c r="H13" s="83"/>
      <c r="I13" s="83"/>
      <c r="J13" s="83"/>
      <c r="K13" s="83"/>
      <c r="L13" s="83"/>
      <c r="M13" s="81">
        <v>14.5</v>
      </c>
      <c r="N13" s="83">
        <v>7.8</v>
      </c>
      <c r="O13" s="87">
        <v>4</v>
      </c>
      <c r="P13" s="78">
        <f t="shared" si="0"/>
        <v>26.3</v>
      </c>
      <c r="Q13" s="90">
        <f t="shared" si="1"/>
        <v>8.7666666666666675</v>
      </c>
      <c r="R13" s="243"/>
      <c r="S13" s="246"/>
      <c r="T13" s="246"/>
      <c r="U13" s="246"/>
      <c r="V13" s="234"/>
      <c r="W13" s="237"/>
    </row>
    <row r="14" spans="1:25" s="43" customFormat="1" ht="13.5" customHeight="1" thickBot="1" x14ac:dyDescent="0.3">
      <c r="A14" s="190">
        <v>4</v>
      </c>
      <c r="B14" s="193" t="s">
        <v>80</v>
      </c>
      <c r="C14" s="220">
        <v>2014</v>
      </c>
      <c r="D14" s="193" t="s">
        <v>67</v>
      </c>
      <c r="E14" s="238" t="s">
        <v>84</v>
      </c>
      <c r="F14" s="42">
        <v>1</v>
      </c>
      <c r="G14" s="78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15</v>
      </c>
      <c r="N14" s="79">
        <v>9</v>
      </c>
      <c r="O14" s="85">
        <v>4.5</v>
      </c>
      <c r="P14" s="78">
        <f t="shared" si="0"/>
        <v>28.5</v>
      </c>
      <c r="Q14" s="88">
        <f>P14/3</f>
        <v>9.5</v>
      </c>
      <c r="R14" s="241">
        <f>(L14+L15+L16)/3</f>
        <v>0</v>
      </c>
      <c r="S14" s="244">
        <f>(M14+M15+M16)/3</f>
        <v>15</v>
      </c>
      <c r="T14" s="244">
        <f>(N14+N15+N16)/3</f>
        <v>8.0666666666666664</v>
      </c>
      <c r="U14" s="212">
        <f>(O14+O15+O16)/3</f>
        <v>4.833333333333333</v>
      </c>
      <c r="V14" s="232">
        <f>U14+T14+S14</f>
        <v>27.9</v>
      </c>
      <c r="W14" s="235">
        <f>V14/3</f>
        <v>9.2999999999999989</v>
      </c>
    </row>
    <row r="15" spans="1:25" s="43" customFormat="1" ht="13.5" customHeight="1" thickBot="1" x14ac:dyDescent="0.3">
      <c r="A15" s="218"/>
      <c r="B15" s="194"/>
      <c r="C15" s="221"/>
      <c r="D15" s="194"/>
      <c r="E15" s="239"/>
      <c r="F15" s="41">
        <v>2</v>
      </c>
      <c r="G15" s="80"/>
      <c r="H15" s="81"/>
      <c r="I15" s="81"/>
      <c r="J15" s="81"/>
      <c r="K15" s="81"/>
      <c r="L15" s="79"/>
      <c r="M15" s="79">
        <v>15</v>
      </c>
      <c r="N15" s="81">
        <v>7.5</v>
      </c>
      <c r="O15" s="86">
        <v>5</v>
      </c>
      <c r="P15" s="78">
        <f t="shared" si="0"/>
        <v>27.5</v>
      </c>
      <c r="Q15" s="89">
        <f t="shared" si="1"/>
        <v>9.1666666666666661</v>
      </c>
      <c r="R15" s="242"/>
      <c r="S15" s="245"/>
      <c r="T15" s="245"/>
      <c r="U15" s="213"/>
      <c r="V15" s="233"/>
      <c r="W15" s="236"/>
    </row>
    <row r="16" spans="1:25" s="43" customFormat="1" ht="13.5" customHeight="1" thickBot="1" x14ac:dyDescent="0.3">
      <c r="A16" s="219"/>
      <c r="B16" s="195"/>
      <c r="C16" s="222"/>
      <c r="D16" s="195"/>
      <c r="E16" s="240"/>
      <c r="F16" s="44">
        <v>3</v>
      </c>
      <c r="G16" s="82"/>
      <c r="H16" s="83"/>
      <c r="I16" s="83"/>
      <c r="J16" s="83"/>
      <c r="K16" s="83"/>
      <c r="L16" s="79"/>
      <c r="M16" s="79">
        <v>15</v>
      </c>
      <c r="N16" s="83">
        <v>7.7</v>
      </c>
      <c r="O16" s="87">
        <v>5</v>
      </c>
      <c r="P16" s="78">
        <f t="shared" si="0"/>
        <v>27.7</v>
      </c>
      <c r="Q16" s="90">
        <f t="shared" si="1"/>
        <v>9.2333333333333325</v>
      </c>
      <c r="R16" s="243"/>
      <c r="S16" s="246"/>
      <c r="T16" s="246"/>
      <c r="U16" s="214"/>
      <c r="V16" s="234"/>
      <c r="W16" s="237"/>
    </row>
    <row r="17" spans="1:23" s="43" customFormat="1" ht="12.75" customHeight="1" thickBot="1" x14ac:dyDescent="0.3">
      <c r="A17" s="190">
        <v>5</v>
      </c>
      <c r="B17" s="193" t="s">
        <v>93</v>
      </c>
      <c r="C17" s="220">
        <v>2016</v>
      </c>
      <c r="D17" s="193" t="s">
        <v>57</v>
      </c>
      <c r="E17" s="238" t="s">
        <v>84</v>
      </c>
      <c r="F17" s="42">
        <v>1</v>
      </c>
      <c r="G17" s="78">
        <v>0</v>
      </c>
      <c r="H17" s="79">
        <v>0</v>
      </c>
      <c r="I17" s="79">
        <v>0.5</v>
      </c>
      <c r="J17" s="79"/>
      <c r="K17" s="79"/>
      <c r="L17" s="79">
        <v>0.5</v>
      </c>
      <c r="M17" s="79">
        <v>10.5</v>
      </c>
      <c r="N17" s="79">
        <v>8</v>
      </c>
      <c r="O17" s="85">
        <v>4</v>
      </c>
      <c r="P17" s="78">
        <f t="shared" si="0"/>
        <v>22.5</v>
      </c>
      <c r="Q17" s="88">
        <f>P17/3</f>
        <v>7.5</v>
      </c>
      <c r="R17" s="241">
        <f>(L17+L18+L19)/3</f>
        <v>0.16666666666666666</v>
      </c>
      <c r="S17" s="244">
        <f>(M17+M18+M19)/3</f>
        <v>10.5</v>
      </c>
      <c r="T17" s="244">
        <f>(N17+N18+N19)/3</f>
        <v>7.833333333333333</v>
      </c>
      <c r="U17" s="244">
        <f>(O17+O18+O19)/3</f>
        <v>4.333333333333333</v>
      </c>
      <c r="V17" s="232">
        <f>U17+T17+S17</f>
        <v>22.666666666666664</v>
      </c>
      <c r="W17" s="235">
        <f>V17/3</f>
        <v>7.5555555555555545</v>
      </c>
    </row>
    <row r="18" spans="1:23" s="43" customFormat="1" ht="13.5" customHeight="1" thickBot="1" x14ac:dyDescent="0.3">
      <c r="A18" s="218"/>
      <c r="B18" s="194"/>
      <c r="C18" s="221"/>
      <c r="D18" s="194"/>
      <c r="E18" s="239"/>
      <c r="F18" s="41">
        <v>2</v>
      </c>
      <c r="G18" s="80"/>
      <c r="H18" s="81"/>
      <c r="I18" s="81"/>
      <c r="J18" s="81"/>
      <c r="K18" s="81"/>
      <c r="L18" s="79"/>
      <c r="M18" s="79">
        <v>10.5</v>
      </c>
      <c r="N18" s="81">
        <v>8</v>
      </c>
      <c r="O18" s="86">
        <v>4.5</v>
      </c>
      <c r="P18" s="78">
        <f t="shared" si="0"/>
        <v>23</v>
      </c>
      <c r="Q18" s="89">
        <f t="shared" si="1"/>
        <v>7.666666666666667</v>
      </c>
      <c r="R18" s="242"/>
      <c r="S18" s="245"/>
      <c r="T18" s="245"/>
      <c r="U18" s="245"/>
      <c r="V18" s="233"/>
      <c r="W18" s="236"/>
    </row>
    <row r="19" spans="1:23" s="43" customFormat="1" ht="13.5" customHeight="1" thickBot="1" x14ac:dyDescent="0.3">
      <c r="A19" s="219"/>
      <c r="B19" s="195"/>
      <c r="C19" s="222"/>
      <c r="D19" s="195"/>
      <c r="E19" s="240"/>
      <c r="F19" s="44">
        <v>3</v>
      </c>
      <c r="G19" s="82"/>
      <c r="H19" s="83"/>
      <c r="I19" s="83"/>
      <c r="J19" s="83"/>
      <c r="K19" s="83"/>
      <c r="L19" s="79"/>
      <c r="M19" s="79">
        <v>10.5</v>
      </c>
      <c r="N19" s="83">
        <v>7.5</v>
      </c>
      <c r="O19" s="87">
        <v>4.5</v>
      </c>
      <c r="P19" s="78">
        <f t="shared" si="0"/>
        <v>22.5</v>
      </c>
      <c r="Q19" s="90">
        <f t="shared" si="1"/>
        <v>7.5</v>
      </c>
      <c r="R19" s="243"/>
      <c r="S19" s="246"/>
      <c r="T19" s="246"/>
      <c r="U19" s="246"/>
      <c r="V19" s="234"/>
      <c r="W19" s="237"/>
    </row>
    <row r="20" spans="1:23" s="43" customFormat="1" ht="12.75" customHeight="1" thickBot="1" x14ac:dyDescent="0.3">
      <c r="A20" s="190">
        <v>6</v>
      </c>
      <c r="B20" s="247" t="s">
        <v>75</v>
      </c>
      <c r="C20" s="220">
        <v>2016</v>
      </c>
      <c r="D20" s="193" t="s">
        <v>67</v>
      </c>
      <c r="E20" s="238" t="s">
        <v>79</v>
      </c>
      <c r="F20" s="42">
        <v>1</v>
      </c>
      <c r="G20" s="78">
        <v>0</v>
      </c>
      <c r="H20" s="79">
        <v>0</v>
      </c>
      <c r="I20" s="79">
        <v>0</v>
      </c>
      <c r="J20" s="79">
        <v>1.5</v>
      </c>
      <c r="K20" s="79">
        <v>0.5</v>
      </c>
      <c r="L20" s="79">
        <v>2</v>
      </c>
      <c r="M20" s="79">
        <v>13</v>
      </c>
      <c r="N20" s="79">
        <v>8</v>
      </c>
      <c r="O20" s="85">
        <v>5</v>
      </c>
      <c r="P20" s="78">
        <f t="shared" si="0"/>
        <v>26</v>
      </c>
      <c r="Q20" s="88">
        <f>P20/3</f>
        <v>8.6666666666666661</v>
      </c>
      <c r="R20" s="241">
        <f>(L20+L21+L22)/3</f>
        <v>0.66666666666666663</v>
      </c>
      <c r="S20" s="244">
        <f>(M20+M21+M22)/3</f>
        <v>13</v>
      </c>
      <c r="T20" s="244">
        <f>(N20+N21+N22)/3</f>
        <v>7.3999999999999995</v>
      </c>
      <c r="U20" s="244">
        <f>(O20+O21+O22)/3</f>
        <v>5</v>
      </c>
      <c r="V20" s="232">
        <f>U20+T20+S20</f>
        <v>25.4</v>
      </c>
      <c r="W20" s="235">
        <f>V20/3</f>
        <v>8.4666666666666668</v>
      </c>
    </row>
    <row r="21" spans="1:23" s="43" customFormat="1" ht="13.5" customHeight="1" thickBot="1" x14ac:dyDescent="0.3">
      <c r="A21" s="218"/>
      <c r="B21" s="248"/>
      <c r="C21" s="221"/>
      <c r="D21" s="194"/>
      <c r="E21" s="239"/>
      <c r="F21" s="41">
        <v>2</v>
      </c>
      <c r="G21" s="80"/>
      <c r="H21" s="81"/>
      <c r="I21" s="81"/>
      <c r="J21" s="81"/>
      <c r="K21" s="81"/>
      <c r="L21" s="81"/>
      <c r="M21" s="81">
        <v>13</v>
      </c>
      <c r="N21" s="81">
        <v>7</v>
      </c>
      <c r="O21" s="86">
        <v>5</v>
      </c>
      <c r="P21" s="78">
        <f t="shared" si="0"/>
        <v>25</v>
      </c>
      <c r="Q21" s="89">
        <f t="shared" si="1"/>
        <v>8.3333333333333339</v>
      </c>
      <c r="R21" s="242"/>
      <c r="S21" s="245"/>
      <c r="T21" s="245"/>
      <c r="U21" s="245"/>
      <c r="V21" s="233"/>
      <c r="W21" s="236"/>
    </row>
    <row r="22" spans="1:23" s="43" customFormat="1" ht="13.5" customHeight="1" thickBot="1" x14ac:dyDescent="0.3">
      <c r="A22" s="219"/>
      <c r="B22" s="249"/>
      <c r="C22" s="222"/>
      <c r="D22" s="195"/>
      <c r="E22" s="240"/>
      <c r="F22" s="44">
        <v>3</v>
      </c>
      <c r="G22" s="82"/>
      <c r="H22" s="83"/>
      <c r="I22" s="83"/>
      <c r="J22" s="83"/>
      <c r="K22" s="83"/>
      <c r="L22" s="83"/>
      <c r="M22" s="83">
        <v>13</v>
      </c>
      <c r="N22" s="83">
        <v>7.2</v>
      </c>
      <c r="O22" s="87">
        <v>5</v>
      </c>
      <c r="P22" s="78">
        <f t="shared" si="0"/>
        <v>25.2</v>
      </c>
      <c r="Q22" s="90">
        <f t="shared" si="1"/>
        <v>8.4</v>
      </c>
      <c r="R22" s="243"/>
      <c r="S22" s="246"/>
      <c r="T22" s="246"/>
      <c r="U22" s="246"/>
      <c r="V22" s="234"/>
      <c r="W22" s="237"/>
    </row>
    <row r="23" spans="1:23" s="43" customFormat="1" ht="12.75" customHeight="1" thickBot="1" x14ac:dyDescent="0.3">
      <c r="A23" s="190">
        <v>7</v>
      </c>
      <c r="B23" s="193" t="s">
        <v>90</v>
      </c>
      <c r="C23" s="220">
        <v>2011</v>
      </c>
      <c r="D23" s="193" t="s">
        <v>56</v>
      </c>
      <c r="E23" s="238" t="s">
        <v>92</v>
      </c>
      <c r="F23" s="42">
        <v>1</v>
      </c>
      <c r="G23" s="78"/>
      <c r="H23" s="79"/>
      <c r="I23" s="79"/>
      <c r="J23" s="79"/>
      <c r="K23" s="79"/>
      <c r="L23" s="79"/>
      <c r="M23" s="79"/>
      <c r="N23" s="79"/>
      <c r="O23" s="85"/>
      <c r="P23" s="78">
        <f t="shared" si="0"/>
        <v>0</v>
      </c>
      <c r="Q23" s="88">
        <f>P23/3</f>
        <v>0</v>
      </c>
      <c r="R23" s="241">
        <f>(L23+L24+L25)/3</f>
        <v>0</v>
      </c>
      <c r="S23" s="244">
        <f>(M23+M24+M25)/3</f>
        <v>0</v>
      </c>
      <c r="T23" s="244">
        <f>(N23+N24+N25)/3</f>
        <v>0</v>
      </c>
      <c r="U23" s="244">
        <f>(O23+O24+O25)/3</f>
        <v>0</v>
      </c>
      <c r="V23" s="232">
        <f>U23+T23+S23</f>
        <v>0</v>
      </c>
      <c r="W23" s="235">
        <f>V23/3</f>
        <v>0</v>
      </c>
    </row>
    <row r="24" spans="1:23" s="43" customFormat="1" ht="13.5" customHeight="1" thickBot="1" x14ac:dyDescent="0.3">
      <c r="A24" s="218"/>
      <c r="B24" s="194"/>
      <c r="C24" s="221"/>
      <c r="D24" s="194"/>
      <c r="E24" s="239"/>
      <c r="F24" s="41">
        <v>2</v>
      </c>
      <c r="G24" s="80"/>
      <c r="H24" s="81"/>
      <c r="I24" s="81"/>
      <c r="J24" s="81"/>
      <c r="K24" s="81"/>
      <c r="L24" s="79"/>
      <c r="M24" s="79"/>
      <c r="N24" s="81"/>
      <c r="O24" s="86"/>
      <c r="P24" s="78">
        <f t="shared" si="0"/>
        <v>0</v>
      </c>
      <c r="Q24" s="89">
        <f t="shared" si="1"/>
        <v>0</v>
      </c>
      <c r="R24" s="242"/>
      <c r="S24" s="245"/>
      <c r="T24" s="245"/>
      <c r="U24" s="245"/>
      <c r="V24" s="233"/>
      <c r="W24" s="236"/>
    </row>
    <row r="25" spans="1:23" s="43" customFormat="1" ht="13.5" customHeight="1" thickBot="1" x14ac:dyDescent="0.3">
      <c r="A25" s="219"/>
      <c r="B25" s="195"/>
      <c r="C25" s="222"/>
      <c r="D25" s="195"/>
      <c r="E25" s="240"/>
      <c r="F25" s="44">
        <v>3</v>
      </c>
      <c r="G25" s="82"/>
      <c r="H25" s="83"/>
      <c r="I25" s="83"/>
      <c r="J25" s="83"/>
      <c r="K25" s="83"/>
      <c r="L25" s="79"/>
      <c r="M25" s="79"/>
      <c r="N25" s="83"/>
      <c r="O25" s="87"/>
      <c r="P25" s="78">
        <f t="shared" si="0"/>
        <v>0</v>
      </c>
      <c r="Q25" s="90">
        <f t="shared" si="1"/>
        <v>0</v>
      </c>
      <c r="R25" s="243"/>
      <c r="S25" s="246"/>
      <c r="T25" s="246"/>
      <c r="U25" s="246"/>
      <c r="V25" s="234"/>
      <c r="W25" s="237"/>
    </row>
    <row r="26" spans="1:23" s="43" customFormat="1" ht="12.75" customHeight="1" thickBot="1" x14ac:dyDescent="0.3">
      <c r="A26" s="190">
        <v>8</v>
      </c>
      <c r="B26" s="193" t="s">
        <v>113</v>
      </c>
      <c r="C26" s="220">
        <v>2014</v>
      </c>
      <c r="D26" s="193" t="s">
        <v>57</v>
      </c>
      <c r="E26" s="238" t="s">
        <v>84</v>
      </c>
      <c r="F26" s="42">
        <v>1</v>
      </c>
      <c r="G26" s="78">
        <v>0</v>
      </c>
      <c r="H26" s="79">
        <v>0</v>
      </c>
      <c r="I26" s="79">
        <v>0.5</v>
      </c>
      <c r="J26" s="79">
        <v>2</v>
      </c>
      <c r="K26" s="79">
        <v>2</v>
      </c>
      <c r="L26" s="79">
        <v>4.5</v>
      </c>
      <c r="M26" s="79">
        <v>10.5</v>
      </c>
      <c r="N26" s="79">
        <v>8</v>
      </c>
      <c r="O26" s="85">
        <v>4</v>
      </c>
      <c r="P26" s="78">
        <f t="shared" si="0"/>
        <v>22.5</v>
      </c>
      <c r="Q26" s="88">
        <f>P26/3</f>
        <v>7.5</v>
      </c>
      <c r="R26" s="241">
        <f>(L26+L27+L28)/3</f>
        <v>1.5</v>
      </c>
      <c r="S26" s="244">
        <f>(M26+M27+M28)/3</f>
        <v>10.5</v>
      </c>
      <c r="T26" s="244">
        <f>(N26+N27+N28)/3</f>
        <v>7.5</v>
      </c>
      <c r="U26" s="244">
        <f>(O26+O27+O28)/3</f>
        <v>3.6666666666666665</v>
      </c>
      <c r="V26" s="232">
        <f>U26+T26+S26</f>
        <v>21.666666666666664</v>
      </c>
      <c r="W26" s="235">
        <f>V26/3</f>
        <v>7.2222222222222214</v>
      </c>
    </row>
    <row r="27" spans="1:23" s="43" customFormat="1" ht="13.5" customHeight="1" thickBot="1" x14ac:dyDescent="0.3">
      <c r="A27" s="218"/>
      <c r="B27" s="194"/>
      <c r="C27" s="221"/>
      <c r="D27" s="194"/>
      <c r="E27" s="239"/>
      <c r="F27" s="41">
        <v>2</v>
      </c>
      <c r="G27" s="80"/>
      <c r="H27" s="81"/>
      <c r="I27" s="81"/>
      <c r="J27" s="81"/>
      <c r="K27" s="81"/>
      <c r="L27" s="79"/>
      <c r="M27" s="79">
        <v>10.5</v>
      </c>
      <c r="N27" s="81">
        <v>7</v>
      </c>
      <c r="O27" s="86">
        <v>4</v>
      </c>
      <c r="P27" s="78">
        <f t="shared" si="0"/>
        <v>21.5</v>
      </c>
      <c r="Q27" s="89">
        <f t="shared" si="1"/>
        <v>7.166666666666667</v>
      </c>
      <c r="R27" s="242"/>
      <c r="S27" s="245"/>
      <c r="T27" s="245"/>
      <c r="U27" s="245"/>
      <c r="V27" s="233"/>
      <c r="W27" s="236"/>
    </row>
    <row r="28" spans="1:23" s="43" customFormat="1" ht="13.5" customHeight="1" thickBot="1" x14ac:dyDescent="0.3">
      <c r="A28" s="219"/>
      <c r="B28" s="195"/>
      <c r="C28" s="222"/>
      <c r="D28" s="195"/>
      <c r="E28" s="240"/>
      <c r="F28" s="44">
        <v>3</v>
      </c>
      <c r="G28" s="82"/>
      <c r="H28" s="83"/>
      <c r="I28" s="83"/>
      <c r="J28" s="83"/>
      <c r="K28" s="83"/>
      <c r="L28" s="79"/>
      <c r="M28" s="79">
        <v>10.5</v>
      </c>
      <c r="N28" s="83">
        <v>7.5</v>
      </c>
      <c r="O28" s="87">
        <v>3</v>
      </c>
      <c r="P28" s="78">
        <f t="shared" si="0"/>
        <v>21</v>
      </c>
      <c r="Q28" s="90">
        <f t="shared" si="1"/>
        <v>7</v>
      </c>
      <c r="R28" s="243"/>
      <c r="S28" s="246"/>
      <c r="T28" s="246"/>
      <c r="U28" s="246"/>
      <c r="V28" s="234"/>
      <c r="W28" s="237"/>
    </row>
    <row r="29" spans="1:23" s="43" customFormat="1" ht="12.75" customHeight="1" thickBot="1" x14ac:dyDescent="0.3">
      <c r="A29" s="190">
        <v>9</v>
      </c>
      <c r="B29" s="193" t="s">
        <v>101</v>
      </c>
      <c r="C29" s="220">
        <v>2015</v>
      </c>
      <c r="D29" s="193" t="s">
        <v>67</v>
      </c>
      <c r="E29" s="238" t="s">
        <v>105</v>
      </c>
      <c r="F29" s="42">
        <v>1</v>
      </c>
      <c r="G29" s="78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15</v>
      </c>
      <c r="N29" s="79">
        <v>9</v>
      </c>
      <c r="O29" s="85">
        <v>5</v>
      </c>
      <c r="P29" s="78">
        <f t="shared" si="0"/>
        <v>29</v>
      </c>
      <c r="Q29" s="88">
        <f>P29/3</f>
        <v>9.6666666666666661</v>
      </c>
      <c r="R29" s="241">
        <f>(L29+L30+L31)/3</f>
        <v>0</v>
      </c>
      <c r="S29" s="244">
        <f>(M29+M30+M31)/3</f>
        <v>15</v>
      </c>
      <c r="T29" s="244">
        <f>(N29+N30+N31)/3</f>
        <v>8.5</v>
      </c>
      <c r="U29" s="244">
        <f>(O29+O30+O31)/3</f>
        <v>5</v>
      </c>
      <c r="V29" s="232">
        <f>U29+T29+S29</f>
        <v>28.5</v>
      </c>
      <c r="W29" s="235">
        <f>V29/3</f>
        <v>9.5</v>
      </c>
    </row>
    <row r="30" spans="1:23" s="43" customFormat="1" ht="13.5" customHeight="1" thickBot="1" x14ac:dyDescent="0.3">
      <c r="A30" s="218"/>
      <c r="B30" s="194"/>
      <c r="C30" s="221"/>
      <c r="D30" s="194"/>
      <c r="E30" s="239"/>
      <c r="F30" s="41">
        <v>2</v>
      </c>
      <c r="G30" s="80"/>
      <c r="H30" s="81"/>
      <c r="I30" s="81"/>
      <c r="J30" s="81"/>
      <c r="K30" s="81"/>
      <c r="L30" s="81"/>
      <c r="M30" s="81">
        <v>15</v>
      </c>
      <c r="N30" s="81">
        <v>8</v>
      </c>
      <c r="O30" s="86">
        <v>5</v>
      </c>
      <c r="P30" s="78">
        <f t="shared" si="0"/>
        <v>28</v>
      </c>
      <c r="Q30" s="89">
        <f t="shared" si="1"/>
        <v>9.3333333333333339</v>
      </c>
      <c r="R30" s="242"/>
      <c r="S30" s="245"/>
      <c r="T30" s="245"/>
      <c r="U30" s="245"/>
      <c r="V30" s="233"/>
      <c r="W30" s="236"/>
    </row>
    <row r="31" spans="1:23" s="43" customFormat="1" ht="13.5" customHeight="1" thickBot="1" x14ac:dyDescent="0.3">
      <c r="A31" s="219"/>
      <c r="B31" s="195"/>
      <c r="C31" s="222"/>
      <c r="D31" s="195"/>
      <c r="E31" s="240"/>
      <c r="F31" s="44">
        <v>3</v>
      </c>
      <c r="G31" s="82"/>
      <c r="H31" s="83"/>
      <c r="I31" s="83"/>
      <c r="J31" s="83"/>
      <c r="K31" s="83"/>
      <c r="L31" s="83"/>
      <c r="M31" s="83">
        <v>15</v>
      </c>
      <c r="N31" s="83">
        <v>8.5</v>
      </c>
      <c r="O31" s="87">
        <v>5</v>
      </c>
      <c r="P31" s="78">
        <f t="shared" si="0"/>
        <v>28.5</v>
      </c>
      <c r="Q31" s="90">
        <f t="shared" si="1"/>
        <v>9.5</v>
      </c>
      <c r="R31" s="243"/>
      <c r="S31" s="246"/>
      <c r="T31" s="246"/>
      <c r="U31" s="246"/>
      <c r="V31" s="234"/>
      <c r="W31" s="237"/>
    </row>
    <row r="32" spans="1:23" ht="15" customHeight="1" thickBot="1" x14ac:dyDescent="0.3">
      <c r="A32" s="190">
        <v>10</v>
      </c>
      <c r="B32" s="193" t="s">
        <v>120</v>
      </c>
      <c r="C32" s="220">
        <v>2016</v>
      </c>
      <c r="D32" s="193" t="s">
        <v>57</v>
      </c>
      <c r="E32" s="238" t="s">
        <v>84</v>
      </c>
      <c r="F32" s="42">
        <v>1</v>
      </c>
      <c r="G32" s="78"/>
      <c r="H32" s="79"/>
      <c r="I32" s="79"/>
      <c r="J32" s="79"/>
      <c r="K32" s="79"/>
      <c r="L32" s="79"/>
      <c r="M32" s="79"/>
      <c r="N32" s="79"/>
      <c r="O32" s="85"/>
      <c r="P32" s="78">
        <f t="shared" si="0"/>
        <v>0</v>
      </c>
      <c r="Q32" s="88">
        <f>P32/3</f>
        <v>0</v>
      </c>
      <c r="R32" s="241">
        <f>(L32+L33+L34)/3</f>
        <v>0</v>
      </c>
      <c r="S32" s="244">
        <f>(M32+M33+M34)/3</f>
        <v>0</v>
      </c>
      <c r="T32" s="244">
        <f>(N32+N33+N34)/3</f>
        <v>0</v>
      </c>
      <c r="U32" s="244">
        <f>(O32+O33+O34)/3</f>
        <v>0</v>
      </c>
      <c r="V32" s="232">
        <f>U32+T32+S32</f>
        <v>0</v>
      </c>
      <c r="W32" s="235">
        <f>V32/3</f>
        <v>0</v>
      </c>
    </row>
    <row r="33" spans="1:23" ht="15.75" thickBot="1" x14ac:dyDescent="0.3">
      <c r="A33" s="218"/>
      <c r="B33" s="194"/>
      <c r="C33" s="221"/>
      <c r="D33" s="194"/>
      <c r="E33" s="239"/>
      <c r="F33" s="41">
        <v>2</v>
      </c>
      <c r="G33" s="80"/>
      <c r="H33" s="81"/>
      <c r="I33" s="81"/>
      <c r="J33" s="81"/>
      <c r="K33" s="81"/>
      <c r="L33" s="81"/>
      <c r="M33" s="81"/>
      <c r="N33" s="81"/>
      <c r="O33" s="86"/>
      <c r="P33" s="78">
        <f t="shared" si="0"/>
        <v>0</v>
      </c>
      <c r="Q33" s="89">
        <f t="shared" ref="Q33:Q34" si="2">P33/3</f>
        <v>0</v>
      </c>
      <c r="R33" s="242"/>
      <c r="S33" s="245"/>
      <c r="T33" s="245"/>
      <c r="U33" s="245"/>
      <c r="V33" s="233"/>
      <c r="W33" s="236"/>
    </row>
    <row r="34" spans="1:23" ht="15.75" thickBot="1" x14ac:dyDescent="0.3">
      <c r="A34" s="219"/>
      <c r="B34" s="195"/>
      <c r="C34" s="222"/>
      <c r="D34" s="195"/>
      <c r="E34" s="240"/>
      <c r="F34" s="44">
        <v>3</v>
      </c>
      <c r="G34" s="82"/>
      <c r="H34" s="83"/>
      <c r="I34" s="83"/>
      <c r="J34" s="83"/>
      <c r="K34" s="83"/>
      <c r="L34" s="83"/>
      <c r="M34" s="83"/>
      <c r="N34" s="83"/>
      <c r="O34" s="87"/>
      <c r="P34" s="78">
        <f t="shared" si="0"/>
        <v>0</v>
      </c>
      <c r="Q34" s="90">
        <f t="shared" si="2"/>
        <v>0</v>
      </c>
      <c r="R34" s="243"/>
      <c r="S34" s="246"/>
      <c r="T34" s="246"/>
      <c r="U34" s="246"/>
      <c r="V34" s="234"/>
      <c r="W34" s="237"/>
    </row>
    <row r="35" spans="1:23" ht="15" customHeight="1" thickBot="1" x14ac:dyDescent="0.3">
      <c r="A35" s="190">
        <v>11</v>
      </c>
      <c r="B35" s="193" t="s">
        <v>85</v>
      </c>
      <c r="C35" s="220">
        <v>2015</v>
      </c>
      <c r="D35" s="193" t="s">
        <v>57</v>
      </c>
      <c r="E35" s="238" t="s">
        <v>84</v>
      </c>
      <c r="F35" s="42">
        <v>1</v>
      </c>
      <c r="G35" s="78"/>
      <c r="H35" s="79"/>
      <c r="I35" s="79"/>
      <c r="J35" s="79"/>
      <c r="K35" s="79"/>
      <c r="L35" s="79"/>
      <c r="M35" s="79"/>
      <c r="N35" s="79"/>
      <c r="O35" s="85"/>
      <c r="P35" s="78">
        <f t="shared" ref="P35:P37" si="3">O35+N35+M35</f>
        <v>0</v>
      </c>
      <c r="Q35" s="88">
        <f>P35/3</f>
        <v>0</v>
      </c>
      <c r="R35" s="241">
        <f>(L35+L36+L37)/3</f>
        <v>0</v>
      </c>
      <c r="S35" s="244">
        <f>(M35+M36+M37)/3</f>
        <v>0</v>
      </c>
      <c r="T35" s="244">
        <f>(N35+N36+N37)/3</f>
        <v>0</v>
      </c>
      <c r="U35" s="244">
        <f>(O35+O36+O37)/3</f>
        <v>0</v>
      </c>
      <c r="V35" s="232">
        <f>U35+T35+S35</f>
        <v>0</v>
      </c>
      <c r="W35" s="235">
        <f>V35/3</f>
        <v>0</v>
      </c>
    </row>
    <row r="36" spans="1:23" ht="15.75" thickBot="1" x14ac:dyDescent="0.3">
      <c r="A36" s="218"/>
      <c r="B36" s="194"/>
      <c r="C36" s="221"/>
      <c r="D36" s="194"/>
      <c r="E36" s="239"/>
      <c r="F36" s="41">
        <v>2</v>
      </c>
      <c r="G36" s="80"/>
      <c r="H36" s="81"/>
      <c r="I36" s="81"/>
      <c r="J36" s="81"/>
      <c r="K36" s="81"/>
      <c r="L36" s="81"/>
      <c r="M36" s="81"/>
      <c r="N36" s="81"/>
      <c r="O36" s="86"/>
      <c r="P36" s="78">
        <f t="shared" si="3"/>
        <v>0</v>
      </c>
      <c r="Q36" s="89">
        <f t="shared" ref="Q36:Q37" si="4">P36/3</f>
        <v>0</v>
      </c>
      <c r="R36" s="242"/>
      <c r="S36" s="245"/>
      <c r="T36" s="245"/>
      <c r="U36" s="245"/>
      <c r="V36" s="233"/>
      <c r="W36" s="236"/>
    </row>
    <row r="37" spans="1:23" ht="15.75" thickBot="1" x14ac:dyDescent="0.3">
      <c r="A37" s="219"/>
      <c r="B37" s="195"/>
      <c r="C37" s="222"/>
      <c r="D37" s="195"/>
      <c r="E37" s="240"/>
      <c r="F37" s="44">
        <v>3</v>
      </c>
      <c r="G37" s="82"/>
      <c r="H37" s="83"/>
      <c r="I37" s="83"/>
      <c r="J37" s="83"/>
      <c r="K37" s="83"/>
      <c r="L37" s="83"/>
      <c r="M37" s="83"/>
      <c r="N37" s="83"/>
      <c r="O37" s="87"/>
      <c r="P37" s="78">
        <f t="shared" si="3"/>
        <v>0</v>
      </c>
      <c r="Q37" s="90">
        <f t="shared" si="4"/>
        <v>0</v>
      </c>
      <c r="R37" s="243"/>
      <c r="S37" s="246"/>
      <c r="T37" s="246"/>
      <c r="U37" s="246"/>
      <c r="V37" s="234"/>
      <c r="W37" s="237"/>
    </row>
    <row r="38" spans="1:23" ht="15.75" thickBot="1" x14ac:dyDescent="0.3">
      <c r="A38" s="190">
        <v>12</v>
      </c>
      <c r="B38" s="193" t="s">
        <v>112</v>
      </c>
      <c r="C38" s="220">
        <v>2016</v>
      </c>
      <c r="D38" s="193" t="s">
        <v>56</v>
      </c>
      <c r="E38" s="238" t="s">
        <v>92</v>
      </c>
      <c r="F38" s="42">
        <v>1</v>
      </c>
      <c r="G38" s="78">
        <v>0</v>
      </c>
      <c r="H38" s="79">
        <v>0</v>
      </c>
      <c r="I38" s="79">
        <v>0</v>
      </c>
      <c r="J38" s="79">
        <v>1</v>
      </c>
      <c r="K38" s="79"/>
      <c r="L38" s="79">
        <v>1</v>
      </c>
      <c r="M38" s="79">
        <v>12</v>
      </c>
      <c r="N38" s="79">
        <v>8</v>
      </c>
      <c r="O38" s="85">
        <v>4</v>
      </c>
      <c r="P38" s="78">
        <f t="shared" ref="P38:P40" si="5">O38+N38+M38</f>
        <v>24</v>
      </c>
      <c r="Q38" s="88">
        <f>P38/3</f>
        <v>8</v>
      </c>
      <c r="R38" s="241">
        <f>(L38+L39+L40)/3</f>
        <v>0.33333333333333331</v>
      </c>
      <c r="S38" s="244">
        <f>(M38+M39+M40)/3</f>
        <v>12</v>
      </c>
      <c r="T38" s="244">
        <f>(N38+N39+N40)/3</f>
        <v>7.833333333333333</v>
      </c>
      <c r="U38" s="244">
        <f>(O38+O39+O40)/3</f>
        <v>4.166666666666667</v>
      </c>
      <c r="V38" s="232">
        <f>U38+T38+S38</f>
        <v>24</v>
      </c>
      <c r="W38" s="235">
        <f>V38/3</f>
        <v>8</v>
      </c>
    </row>
    <row r="39" spans="1:23" ht="15.75" thickBot="1" x14ac:dyDescent="0.3">
      <c r="A39" s="218"/>
      <c r="B39" s="194"/>
      <c r="C39" s="221"/>
      <c r="D39" s="194"/>
      <c r="E39" s="239"/>
      <c r="F39" s="41">
        <v>2</v>
      </c>
      <c r="G39" s="80"/>
      <c r="H39" s="81"/>
      <c r="I39" s="81"/>
      <c r="J39" s="81"/>
      <c r="K39" s="81"/>
      <c r="L39" s="81"/>
      <c r="M39" s="81">
        <v>12</v>
      </c>
      <c r="N39" s="81">
        <v>8</v>
      </c>
      <c r="O39" s="86">
        <v>4</v>
      </c>
      <c r="P39" s="78">
        <f t="shared" si="5"/>
        <v>24</v>
      </c>
      <c r="Q39" s="89">
        <f t="shared" ref="Q39:Q40" si="6">P39/3</f>
        <v>8</v>
      </c>
      <c r="R39" s="242"/>
      <c r="S39" s="245"/>
      <c r="T39" s="245"/>
      <c r="U39" s="245"/>
      <c r="V39" s="233"/>
      <c r="W39" s="236"/>
    </row>
    <row r="40" spans="1:23" ht="15.75" thickBot="1" x14ac:dyDescent="0.3">
      <c r="A40" s="219"/>
      <c r="B40" s="195"/>
      <c r="C40" s="222"/>
      <c r="D40" s="195"/>
      <c r="E40" s="240"/>
      <c r="F40" s="44">
        <v>3</v>
      </c>
      <c r="G40" s="82"/>
      <c r="H40" s="83"/>
      <c r="I40" s="83"/>
      <c r="J40" s="83"/>
      <c r="K40" s="83"/>
      <c r="L40" s="83"/>
      <c r="M40" s="83">
        <v>12</v>
      </c>
      <c r="N40" s="83">
        <v>7.5</v>
      </c>
      <c r="O40" s="87">
        <v>4.5</v>
      </c>
      <c r="P40" s="78">
        <f t="shared" si="5"/>
        <v>24</v>
      </c>
      <c r="Q40" s="90">
        <f t="shared" si="6"/>
        <v>8</v>
      </c>
      <c r="R40" s="243"/>
      <c r="S40" s="246"/>
      <c r="T40" s="246"/>
      <c r="U40" s="246"/>
      <c r="V40" s="234"/>
      <c r="W40" s="237"/>
    </row>
    <row r="43" spans="1:23" x14ac:dyDescent="0.25">
      <c r="B43" t="s">
        <v>138</v>
      </c>
    </row>
    <row r="44" spans="1:23" x14ac:dyDescent="0.25">
      <c r="B44" t="s">
        <v>139</v>
      </c>
    </row>
    <row r="45" spans="1:23" x14ac:dyDescent="0.25">
      <c r="B45" t="s">
        <v>143</v>
      </c>
    </row>
  </sheetData>
  <mergeCells count="134">
    <mergeCell ref="V35:V37"/>
    <mergeCell ref="W35:W37"/>
    <mergeCell ref="A38:A40"/>
    <mergeCell ref="B38:B40"/>
    <mergeCell ref="C38:C40"/>
    <mergeCell ref="D38:D40"/>
    <mergeCell ref="E38:E40"/>
    <mergeCell ref="R38:R40"/>
    <mergeCell ref="S38:S40"/>
    <mergeCell ref="T38:T40"/>
    <mergeCell ref="U38:U40"/>
    <mergeCell ref="V38:V40"/>
    <mergeCell ref="W38:W40"/>
    <mergeCell ref="A35:A37"/>
    <mergeCell ref="B35:B37"/>
    <mergeCell ref="C35:C37"/>
    <mergeCell ref="D35:D37"/>
    <mergeCell ref="E35:E37"/>
    <mergeCell ref="R35:R37"/>
    <mergeCell ref="S35:S37"/>
    <mergeCell ref="T35:T37"/>
    <mergeCell ref="U35:U37"/>
    <mergeCell ref="V32:V34"/>
    <mergeCell ref="W32:W34"/>
    <mergeCell ref="A32:A34"/>
    <mergeCell ref="B32:B34"/>
    <mergeCell ref="C32:C34"/>
    <mergeCell ref="D32:D34"/>
    <mergeCell ref="E32:E34"/>
    <mergeCell ref="R32:R34"/>
    <mergeCell ref="S32:S34"/>
    <mergeCell ref="T32:T34"/>
    <mergeCell ref="U32:U34"/>
    <mergeCell ref="B1:E1"/>
    <mergeCell ref="A2:Y2"/>
    <mergeCell ref="A11:A13"/>
    <mergeCell ref="B11:B13"/>
    <mergeCell ref="C11:C13"/>
    <mergeCell ref="D11:D13"/>
    <mergeCell ref="E11:E13"/>
    <mergeCell ref="U11:U13"/>
    <mergeCell ref="V11:V13"/>
    <mergeCell ref="W11:W13"/>
    <mergeCell ref="A8:A10"/>
    <mergeCell ref="B8:B10"/>
    <mergeCell ref="C8:C10"/>
    <mergeCell ref="D8:D10"/>
    <mergeCell ref="E8:E10"/>
    <mergeCell ref="U8:U10"/>
    <mergeCell ref="V8:V10"/>
    <mergeCell ref="W8:W10"/>
    <mergeCell ref="R8:R10"/>
    <mergeCell ref="S8:S10"/>
    <mergeCell ref="T8:T10"/>
    <mergeCell ref="R11:R13"/>
    <mergeCell ref="S11:S13"/>
    <mergeCell ref="T11:T13"/>
    <mergeCell ref="A14:A16"/>
    <mergeCell ref="B14:B16"/>
    <mergeCell ref="C14:C16"/>
    <mergeCell ref="D14:D16"/>
    <mergeCell ref="E14:E16"/>
    <mergeCell ref="U14:U16"/>
    <mergeCell ref="V14:V16"/>
    <mergeCell ref="W14:W16"/>
    <mergeCell ref="R14:R16"/>
    <mergeCell ref="S14:S16"/>
    <mergeCell ref="T14:T16"/>
    <mergeCell ref="A20:A22"/>
    <mergeCell ref="B20:B22"/>
    <mergeCell ref="C20:C22"/>
    <mergeCell ref="D20:D22"/>
    <mergeCell ref="E20:E22"/>
    <mergeCell ref="U20:U22"/>
    <mergeCell ref="V20:V22"/>
    <mergeCell ref="W20:W22"/>
    <mergeCell ref="A17:A19"/>
    <mergeCell ref="B17:B19"/>
    <mergeCell ref="C17:C19"/>
    <mergeCell ref="D17:D19"/>
    <mergeCell ref="E17:E19"/>
    <mergeCell ref="U17:U19"/>
    <mergeCell ref="V17:V19"/>
    <mergeCell ref="W17:W19"/>
    <mergeCell ref="R17:R19"/>
    <mergeCell ref="S17:S19"/>
    <mergeCell ref="T17:T19"/>
    <mergeCell ref="R20:R22"/>
    <mergeCell ref="S20:S22"/>
    <mergeCell ref="T20:T22"/>
    <mergeCell ref="A23:A25"/>
    <mergeCell ref="B23:B25"/>
    <mergeCell ref="C23:C25"/>
    <mergeCell ref="D23:D25"/>
    <mergeCell ref="E23:E25"/>
    <mergeCell ref="U23:U25"/>
    <mergeCell ref="V23:V25"/>
    <mergeCell ref="W23:W25"/>
    <mergeCell ref="R23:R25"/>
    <mergeCell ref="S23:S25"/>
    <mergeCell ref="T23:T25"/>
    <mergeCell ref="T29:T31"/>
    <mergeCell ref="A26:A28"/>
    <mergeCell ref="B26:B28"/>
    <mergeCell ref="C26:C28"/>
    <mergeCell ref="D26:D28"/>
    <mergeCell ref="E26:E28"/>
    <mergeCell ref="U26:U28"/>
    <mergeCell ref="V26:V28"/>
    <mergeCell ref="W26:W28"/>
    <mergeCell ref="R26:R28"/>
    <mergeCell ref="S26:S28"/>
    <mergeCell ref="T26:T28"/>
    <mergeCell ref="A29:A31"/>
    <mergeCell ref="B29:B31"/>
    <mergeCell ref="C29:C31"/>
    <mergeCell ref="D29:D31"/>
    <mergeCell ref="E29:E31"/>
    <mergeCell ref="U29:U31"/>
    <mergeCell ref="V29:V31"/>
    <mergeCell ref="W29:W31"/>
    <mergeCell ref="R29:R31"/>
    <mergeCell ref="S29:S31"/>
    <mergeCell ref="V5:V7"/>
    <mergeCell ref="W5:W7"/>
    <mergeCell ref="A5:A7"/>
    <mergeCell ref="B5:B7"/>
    <mergeCell ref="C5:C7"/>
    <mergeCell ref="D5:D7"/>
    <mergeCell ref="E5:E7"/>
    <mergeCell ref="R5:R7"/>
    <mergeCell ref="S5:S7"/>
    <mergeCell ref="T5:T7"/>
    <mergeCell ref="U5:U7"/>
  </mergeCells>
  <pageMargins left="0.39370078740157483" right="0.39370078740157483" top="0.59055118110236227" bottom="0.51181102362204722" header="0.31496062992125984" footer="0.31496062992125984"/>
  <pageSetup paperSize="9" scale="9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K10" sqref="K10"/>
    </sheetView>
  </sheetViews>
  <sheetFormatPr defaultRowHeight="15" x14ac:dyDescent="0.25"/>
  <cols>
    <col min="1" max="1" width="5.7109375" customWidth="1"/>
    <col min="2" max="2" width="36.5703125" customWidth="1"/>
    <col min="5" max="5" width="44.42578125" customWidth="1"/>
    <col min="6" max="6" width="15.5703125" customWidth="1"/>
    <col min="7" max="7" width="4.28515625" customWidth="1"/>
    <col min="8" max="8" width="3.85546875" customWidth="1"/>
    <col min="9" max="9" width="4.140625" customWidth="1"/>
  </cols>
  <sheetData>
    <row r="2" spans="1:6" ht="59.25" customHeight="1" x14ac:dyDescent="0.25">
      <c r="A2" s="250" t="s">
        <v>61</v>
      </c>
      <c r="B2" s="250"/>
      <c r="C2" s="250"/>
      <c r="D2" s="250"/>
      <c r="E2" s="250"/>
      <c r="F2" s="250"/>
    </row>
    <row r="3" spans="1:6" x14ac:dyDescent="0.25">
      <c r="A3" s="91" t="s">
        <v>9</v>
      </c>
      <c r="B3" s="101" t="s">
        <v>0</v>
      </c>
      <c r="C3" s="102" t="s">
        <v>1</v>
      </c>
      <c r="D3" s="103" t="s">
        <v>2</v>
      </c>
      <c r="E3" s="101" t="s">
        <v>7</v>
      </c>
      <c r="F3" s="101" t="s">
        <v>24</v>
      </c>
    </row>
    <row r="4" spans="1:6" x14ac:dyDescent="0.25">
      <c r="A4" s="99">
        <v>2</v>
      </c>
      <c r="B4" s="122" t="str">
        <f>Участники!C7</f>
        <v>Форвард М (Фараб - Вурина)</v>
      </c>
      <c r="C4" s="122">
        <f>Участники!D7</f>
        <v>2016</v>
      </c>
      <c r="D4" s="122" t="str">
        <f>Участники!E7</f>
        <v>жер</v>
      </c>
      <c r="E4" s="141" t="str">
        <f>Участники!J7</f>
        <v>ч/в</v>
      </c>
      <c r="F4" s="104">
        <f>ТЭН!W7</f>
        <v>0</v>
      </c>
    </row>
    <row r="5" spans="1:6" x14ac:dyDescent="0.25">
      <c r="A5" s="99">
        <v>5</v>
      </c>
      <c r="B5" s="122" t="str">
        <f>Участники!C10</f>
        <v>Делакруа (Дар Богов - Лав Стори)</v>
      </c>
      <c r="C5" s="122">
        <f>Участники!D10</f>
        <v>2016</v>
      </c>
      <c r="D5" s="122" t="str">
        <f>Участники!E10</f>
        <v>жер</v>
      </c>
      <c r="E5" s="141" t="str">
        <f>Участники!J10</f>
        <v>ч/в</v>
      </c>
      <c r="F5" s="104">
        <f>ТЭН!W16</f>
        <v>7.8624999999999998</v>
      </c>
    </row>
    <row r="6" spans="1:6" x14ac:dyDescent="0.25">
      <c r="A6" s="99">
        <v>6</v>
      </c>
      <c r="B6" s="122" t="str">
        <f>Участники!C11</f>
        <v>Веласкес ( - )</v>
      </c>
      <c r="C6" s="122">
        <f>Участники!D11</f>
        <v>2016</v>
      </c>
      <c r="D6" s="122" t="str">
        <f>Участники!E11</f>
        <v>мер</v>
      </c>
      <c r="E6" s="141" t="str">
        <f>Участники!J11</f>
        <v>Школа Анны Громзиной - ШАГ</v>
      </c>
      <c r="F6" s="104">
        <f>ТЭН!W19</f>
        <v>7.9083333333333341</v>
      </c>
    </row>
    <row r="7" spans="1:6" x14ac:dyDescent="0.25">
      <c r="A7" s="99">
        <v>10</v>
      </c>
      <c r="B7" s="122" t="str">
        <f>Участники!C15</f>
        <v>Фестиваль М (Фараб - Ляфам)</v>
      </c>
      <c r="C7" s="122">
        <f>Участники!D15</f>
        <v>2016</v>
      </c>
      <c r="D7" s="122" t="str">
        <f>Участники!E15</f>
        <v>жер</v>
      </c>
      <c r="E7" s="141" t="str">
        <f>Участники!J15</f>
        <v>ч/в</v>
      </c>
      <c r="F7" s="104">
        <f>ТЭН!W31</f>
        <v>0</v>
      </c>
    </row>
    <row r="8" spans="1:6" ht="15.75" thickBot="1" x14ac:dyDescent="0.3">
      <c r="A8" s="100">
        <v>12</v>
      </c>
      <c r="B8" s="123" t="str">
        <f>Участники!C17</f>
        <v>Ламборджини (Лазурит - Даугава)</v>
      </c>
      <c r="C8" s="123">
        <f>Участники!D17</f>
        <v>2016</v>
      </c>
      <c r="D8" s="123" t="str">
        <f>Участники!E17</f>
        <v>коб</v>
      </c>
      <c r="E8" s="160" t="str">
        <f>Участники!J17</f>
        <v>КФХ "Золотой ганновер"</v>
      </c>
      <c r="F8" s="105">
        <f>ТЭН!W37</f>
        <v>7.0999999999999988</v>
      </c>
    </row>
    <row r="9" spans="1:6" ht="15.75" thickTop="1" x14ac:dyDescent="0.25">
      <c r="A9" s="161">
        <v>9</v>
      </c>
      <c r="B9" s="162" t="str">
        <f>Участники!C14</f>
        <v>Индуктор (Ибар - Дарлинга)</v>
      </c>
      <c r="C9" s="162">
        <f>Участники!D14</f>
        <v>2015</v>
      </c>
      <c r="D9" s="162" t="str">
        <f>Участники!E14</f>
        <v>мер</v>
      </c>
      <c r="E9" s="163" t="str">
        <f>Участники!J14</f>
        <v>КСК «Верево»</v>
      </c>
      <c r="F9" s="164">
        <f>ТЭН!W28</f>
        <v>7.9916666666666663</v>
      </c>
    </row>
    <row r="10" spans="1:6" x14ac:dyDescent="0.25">
      <c r="A10" s="125">
        <v>11</v>
      </c>
      <c r="B10" s="122" t="str">
        <f>Участники!C16</f>
        <v>Лиссабон (Highlander - Барфи)</v>
      </c>
      <c r="C10" s="122">
        <f>Участники!D16</f>
        <v>2015</v>
      </c>
      <c r="D10" s="122" t="str">
        <f>Участники!E16</f>
        <v>жер</v>
      </c>
      <c r="E10" s="141" t="str">
        <f>Участники!J16</f>
        <v>ч/в</v>
      </c>
      <c r="F10" s="126">
        <f>ТЭН!W34</f>
        <v>7.979166666666667</v>
      </c>
    </row>
    <row r="11" spans="1:6" x14ac:dyDescent="0.25">
      <c r="A11" s="99">
        <v>3</v>
      </c>
      <c r="B11" s="122" t="str">
        <f>Участники!C8</f>
        <v>Кан (Кореолан - Аквилея)</v>
      </c>
      <c r="C11" s="122">
        <f>Участники!D8</f>
        <v>2014</v>
      </c>
      <c r="D11" s="122" t="str">
        <f>Участники!E8</f>
        <v>жер</v>
      </c>
      <c r="E11" s="141" t="str">
        <f>Участники!J8</f>
        <v>КСК «Верево»</v>
      </c>
      <c r="F11" s="104">
        <f>ТЭН!W10</f>
        <v>7.5166666666666666</v>
      </c>
    </row>
    <row r="12" spans="1:6" x14ac:dyDescent="0.25">
      <c r="A12" s="99">
        <v>4</v>
      </c>
      <c r="B12" s="122" t="str">
        <f>Участники!C9</f>
        <v>Квиглис (Лансберг - )</v>
      </c>
      <c r="C12" s="122">
        <f>Участники!D9</f>
        <v>2014</v>
      </c>
      <c r="D12" s="122" t="str">
        <f>Участники!E9</f>
        <v>мер</v>
      </c>
      <c r="E12" s="141" t="str">
        <f>Участники!J9</f>
        <v>Школа Анны Громзиной - ШАГ</v>
      </c>
      <c r="F12" s="104">
        <f>ТЭН!W13</f>
        <v>7.5999999999999988</v>
      </c>
    </row>
    <row r="13" spans="1:6" x14ac:dyDescent="0.25">
      <c r="A13" s="99">
        <v>8</v>
      </c>
      <c r="B13" s="122" t="str">
        <f>Участники!C13</f>
        <v>Оффенбах (Загреб ХХ - Омаха 45)</v>
      </c>
      <c r="C13" s="122">
        <f>Участники!D13</f>
        <v>2014</v>
      </c>
      <c r="D13" s="122" t="str">
        <f>Участники!E13</f>
        <v>жер</v>
      </c>
      <c r="E13" s="141" t="str">
        <f>Участники!J13</f>
        <v>ч/в</v>
      </c>
      <c r="F13" s="104">
        <f>ТЭН!W25</f>
        <v>7.7833333333333323</v>
      </c>
    </row>
    <row r="14" spans="1:6" x14ac:dyDescent="0.25">
      <c r="A14" s="99">
        <v>1</v>
      </c>
      <c r="B14" s="122" t="str">
        <f>Участники!C6</f>
        <v>Хорунжий (Питсбург - Хитрюга)</v>
      </c>
      <c r="C14" s="122">
        <f>Участники!D6</f>
        <v>2012</v>
      </c>
      <c r="D14" s="122" t="str">
        <f>Участники!E6</f>
        <v>мер</v>
      </c>
      <c r="E14" s="141" t="str">
        <f>Участники!J6</f>
        <v>ч/в</v>
      </c>
      <c r="F14" s="104">
        <f>ТЭН!W4</f>
        <v>7.5</v>
      </c>
    </row>
    <row r="15" spans="1:6" x14ac:dyDescent="0.25">
      <c r="A15" s="99">
        <v>7</v>
      </c>
      <c r="B15" s="122" t="str">
        <f>Участники!C12</f>
        <v>Лаверна (Лиллехаммер - Эпиграмма)</v>
      </c>
      <c r="C15" s="122">
        <f>Участники!D12</f>
        <v>2011</v>
      </c>
      <c r="D15" s="122" t="str">
        <f>Участники!E12</f>
        <v>коб</v>
      </c>
      <c r="E15" s="141" t="str">
        <f>Участники!J12</f>
        <v>КФХ "Золотой ганновер"</v>
      </c>
      <c r="F15" s="104">
        <f>ТЭН!W22</f>
        <v>7.0750000000000002</v>
      </c>
    </row>
  </sheetData>
  <sortState ref="A4:F15">
    <sortCondition descending="1" ref="C4:C15"/>
  </sortState>
  <mergeCells count="1">
    <mergeCell ref="A2:F2"/>
  </mergeCells>
  <pageMargins left="0.25" right="0.25" top="0.75" bottom="0.75" header="0.3" footer="0.3"/>
  <pageSetup paperSize="9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J6" sqref="J6"/>
    </sheetView>
  </sheetViews>
  <sheetFormatPr defaultRowHeight="15" x14ac:dyDescent="0.25"/>
  <cols>
    <col min="1" max="1" width="7.7109375" customWidth="1"/>
    <col min="2" max="2" width="37.7109375" customWidth="1"/>
    <col min="5" max="5" width="46.140625" customWidth="1"/>
    <col min="6" max="6" width="15.5703125" customWidth="1"/>
    <col min="7" max="7" width="3.5703125" customWidth="1"/>
    <col min="8" max="8" width="2.7109375" customWidth="1"/>
    <col min="9" max="9" width="2.85546875" customWidth="1"/>
  </cols>
  <sheetData>
    <row r="1" spans="1:6" ht="36.75" customHeight="1" x14ac:dyDescent="0.25">
      <c r="A1" s="250" t="s">
        <v>121</v>
      </c>
      <c r="B1" s="250"/>
      <c r="C1" s="250"/>
      <c r="D1" s="250"/>
      <c r="E1" s="250"/>
      <c r="F1" s="250"/>
    </row>
    <row r="2" spans="1:6" x14ac:dyDescent="0.25">
      <c r="A2" s="91" t="s">
        <v>9</v>
      </c>
      <c r="B2" s="101" t="s">
        <v>0</v>
      </c>
      <c r="C2" s="102" t="s">
        <v>1</v>
      </c>
      <c r="D2" s="103" t="s">
        <v>2</v>
      </c>
      <c r="E2" s="101" t="s">
        <v>7</v>
      </c>
      <c r="F2" s="101" t="s">
        <v>24</v>
      </c>
    </row>
    <row r="3" spans="1:6" x14ac:dyDescent="0.25">
      <c r="A3" s="118">
        <v>2</v>
      </c>
      <c r="B3" s="121" t="str">
        <f>Участники!C7</f>
        <v>Форвард М (Фараб - Вурина)</v>
      </c>
      <c r="C3" s="121">
        <f>Участники!D7</f>
        <v>2016</v>
      </c>
      <c r="D3" s="121" t="str">
        <f>Участники!E7</f>
        <v>жер</v>
      </c>
      <c r="E3" s="130" t="str">
        <f>Участники!J7</f>
        <v>ч/в</v>
      </c>
      <c r="F3" s="119">
        <f>Двигательные!Y8</f>
        <v>0</v>
      </c>
    </row>
    <row r="4" spans="1:6" x14ac:dyDescent="0.25">
      <c r="A4" s="108">
        <v>5</v>
      </c>
      <c r="B4" s="121" t="str">
        <f>Участники!C10</f>
        <v>Делакруа (Дар Богов - Лав Стори)</v>
      </c>
      <c r="C4" s="121">
        <f>Участники!D10</f>
        <v>2016</v>
      </c>
      <c r="D4" s="121" t="str">
        <f>Участники!E10</f>
        <v>жер</v>
      </c>
      <c r="E4" s="130" t="str">
        <f>Участники!J10</f>
        <v>ч/в</v>
      </c>
      <c r="F4" s="117">
        <f>Двигательные!Y17</f>
        <v>5.6962962962962962</v>
      </c>
    </row>
    <row r="5" spans="1:6" x14ac:dyDescent="0.25">
      <c r="A5" s="131">
        <v>6</v>
      </c>
      <c r="B5" s="165" t="str">
        <f>Участники!C11</f>
        <v>Веласкес ( - )</v>
      </c>
      <c r="C5" s="165">
        <f>Участники!D11</f>
        <v>2016</v>
      </c>
      <c r="D5" s="165" t="str">
        <f>Участники!E11</f>
        <v>мер</v>
      </c>
      <c r="E5" s="166" t="str">
        <f>Участники!J11</f>
        <v>Школа Анны Громзиной - ШАГ</v>
      </c>
      <c r="F5" s="133">
        <f>Двигательные!Y20</f>
        <v>8.7037037037037042</v>
      </c>
    </row>
    <row r="6" spans="1:6" x14ac:dyDescent="0.25">
      <c r="A6" s="108">
        <v>10</v>
      </c>
      <c r="B6" s="121" t="str">
        <f>Участники!C15</f>
        <v>Фестиваль М (Фараб - Ляфам)</v>
      </c>
      <c r="C6" s="121">
        <f>Участники!D15</f>
        <v>2016</v>
      </c>
      <c r="D6" s="121" t="str">
        <f>Участники!E15</f>
        <v>жер</v>
      </c>
      <c r="E6" s="130" t="str">
        <f>Участники!J15</f>
        <v>ч/в</v>
      </c>
      <c r="F6" s="117">
        <f>Двигательные!Y32</f>
        <v>0</v>
      </c>
    </row>
    <row r="7" spans="1:6" ht="15.75" thickBot="1" x14ac:dyDescent="0.3">
      <c r="A7" s="118">
        <v>12</v>
      </c>
      <c r="B7" s="121" t="str">
        <f>Участники!C17</f>
        <v>Ламборджини (Лазурит - Даугава)</v>
      </c>
      <c r="C7" s="121">
        <f>Участники!D17</f>
        <v>2016</v>
      </c>
      <c r="D7" s="121" t="str">
        <f>Участники!E17</f>
        <v>коб</v>
      </c>
      <c r="E7" s="130" t="str">
        <f>Участники!J17</f>
        <v>КФХ "Золотой ганновер"</v>
      </c>
      <c r="F7" s="119">
        <f>Двигательные!Y38</f>
        <v>8.3037037037037038</v>
      </c>
    </row>
    <row r="8" spans="1:6" ht="15.75" thickTop="1" x14ac:dyDescent="0.25">
      <c r="A8" s="167">
        <v>9</v>
      </c>
      <c r="B8" s="168" t="str">
        <f>Участники!C14</f>
        <v>Индуктор (Ибар - Дарлинга)</v>
      </c>
      <c r="C8" s="168">
        <f>Участники!D14</f>
        <v>2015</v>
      </c>
      <c r="D8" s="168" t="str">
        <f>Участники!E14</f>
        <v>мер</v>
      </c>
      <c r="E8" s="169" t="str">
        <f>Участники!J14</f>
        <v>КСК «Верево»</v>
      </c>
      <c r="F8" s="170">
        <f>Двигательные!Y29</f>
        <v>9.492592592592592</v>
      </c>
    </row>
    <row r="9" spans="1:6" x14ac:dyDescent="0.25">
      <c r="A9" s="108">
        <v>11</v>
      </c>
      <c r="B9" s="121" t="str">
        <f>Участники!C16</f>
        <v>Лиссабон (Highlander - Барфи)</v>
      </c>
      <c r="C9" s="121">
        <f>Участники!D16</f>
        <v>2015</v>
      </c>
      <c r="D9" s="121" t="str">
        <f>Участники!E16</f>
        <v>жер</v>
      </c>
      <c r="E9" s="130" t="str">
        <f>Участники!J16</f>
        <v>ч/в</v>
      </c>
      <c r="F9" s="117">
        <f>Двигательные!Y35</f>
        <v>0</v>
      </c>
    </row>
    <row r="10" spans="1:6" x14ac:dyDescent="0.25">
      <c r="A10" s="108">
        <v>3</v>
      </c>
      <c r="B10" s="121" t="str">
        <f>Участники!C8</f>
        <v>Кан (Кореолан - Аквилея)</v>
      </c>
      <c r="C10" s="121">
        <f>Участники!D8</f>
        <v>2014</v>
      </c>
      <c r="D10" s="121" t="str">
        <f>Участники!E8</f>
        <v>жер</v>
      </c>
      <c r="E10" s="130" t="str">
        <f>Участники!J8</f>
        <v>КСК «Верево»</v>
      </c>
      <c r="F10" s="117">
        <f>Двигательные!Y11</f>
        <v>8.5444444444444443</v>
      </c>
    </row>
    <row r="11" spans="1:6" x14ac:dyDescent="0.25">
      <c r="A11" s="131">
        <v>4</v>
      </c>
      <c r="B11" s="165" t="str">
        <f>Участники!C9</f>
        <v>Квиглис (Лансберг - )</v>
      </c>
      <c r="C11" s="165">
        <f>Участники!D9</f>
        <v>2014</v>
      </c>
      <c r="D11" s="165" t="str">
        <f>Участники!E9</f>
        <v>мер</v>
      </c>
      <c r="E11" s="166" t="str">
        <f>Участники!J9</f>
        <v>Школа Анны Громзиной - ШАГ</v>
      </c>
      <c r="F11" s="133">
        <f>Двигательные!Y14</f>
        <v>8.6777777777777789</v>
      </c>
    </row>
    <row r="12" spans="1:6" x14ac:dyDescent="0.25">
      <c r="A12" s="108">
        <v>8</v>
      </c>
      <c r="B12" s="121" t="str">
        <f>Участники!C13</f>
        <v>Оффенбах (Загреб ХХ - Омаха 45)</v>
      </c>
      <c r="C12" s="121">
        <f>Участники!D13</f>
        <v>2014</v>
      </c>
      <c r="D12" s="121" t="str">
        <f>Участники!E13</f>
        <v>жер</v>
      </c>
      <c r="E12" s="130" t="str">
        <f>Участники!J13</f>
        <v>ч/в</v>
      </c>
      <c r="F12" s="117">
        <f>Двигательные!Y26</f>
        <v>8.1222222222222218</v>
      </c>
    </row>
    <row r="13" spans="1:6" x14ac:dyDescent="0.25">
      <c r="A13" s="131">
        <v>1</v>
      </c>
      <c r="B13" s="165" t="str">
        <f>Участники!C6</f>
        <v>Хорунжий (Питсбург - Хитрюга)</v>
      </c>
      <c r="C13" s="165">
        <f>Участники!D6</f>
        <v>2012</v>
      </c>
      <c r="D13" s="165" t="str">
        <f>Участники!E6</f>
        <v>мер</v>
      </c>
      <c r="E13" s="166" t="str">
        <f>Участники!J6</f>
        <v>ч/в</v>
      </c>
      <c r="F13" s="133">
        <f>Двигательные!Y5</f>
        <v>7.1037037037037036</v>
      </c>
    </row>
    <row r="14" spans="1:6" x14ac:dyDescent="0.25">
      <c r="A14" s="108">
        <v>7</v>
      </c>
      <c r="B14" s="120" t="str">
        <f>Участники!C12</f>
        <v>Лаверна (Лиллехаммер - Эпиграмма)</v>
      </c>
      <c r="C14" s="120">
        <f>Участники!D12</f>
        <v>2011</v>
      </c>
      <c r="D14" s="120" t="str">
        <f>Участники!E12</f>
        <v>коб</v>
      </c>
      <c r="E14" s="129" t="str">
        <f>Участники!J12</f>
        <v>КФХ "Золотой ганновер"</v>
      </c>
      <c r="F14" s="117">
        <f>Двигательные!Y23</f>
        <v>7.6962962962962962</v>
      </c>
    </row>
  </sheetData>
  <sortState ref="A3:F14">
    <sortCondition descending="1" ref="C3:C14"/>
  </sortState>
  <mergeCells count="1">
    <mergeCell ref="A1:F1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H10" sqref="H10"/>
    </sheetView>
  </sheetViews>
  <sheetFormatPr defaultRowHeight="15" x14ac:dyDescent="0.25"/>
  <cols>
    <col min="1" max="1" width="4.28515625" customWidth="1"/>
    <col min="2" max="2" width="37.140625" customWidth="1"/>
    <col min="5" max="5" width="46.140625" customWidth="1"/>
    <col min="6" max="6" width="14.5703125" customWidth="1"/>
  </cols>
  <sheetData>
    <row r="1" spans="1:6" ht="39" customHeight="1" x14ac:dyDescent="0.25">
      <c r="A1" s="251" t="s">
        <v>122</v>
      </c>
      <c r="B1" s="251"/>
      <c r="C1" s="251"/>
      <c r="D1" s="251"/>
      <c r="E1" s="251"/>
      <c r="F1" s="251"/>
    </row>
    <row r="2" spans="1:6" x14ac:dyDescent="0.25">
      <c r="A2" s="91" t="s">
        <v>9</v>
      </c>
      <c r="B2" s="101" t="s">
        <v>0</v>
      </c>
      <c r="C2" s="102" t="s">
        <v>1</v>
      </c>
      <c r="D2" s="103" t="s">
        <v>2</v>
      </c>
      <c r="E2" s="101" t="s">
        <v>7</v>
      </c>
      <c r="F2" s="101" t="s">
        <v>24</v>
      </c>
    </row>
    <row r="3" spans="1:6" x14ac:dyDescent="0.25">
      <c r="A3" s="108">
        <v>2</v>
      </c>
      <c r="B3" s="120" t="str">
        <f>Участники!C7</f>
        <v>Форвард М (Фараб - Вурина)</v>
      </c>
      <c r="C3" s="120">
        <f>Участники!D7</f>
        <v>2016</v>
      </c>
      <c r="D3" s="120" t="str">
        <f>Участники!E7</f>
        <v>жер</v>
      </c>
      <c r="E3" s="129" t="str">
        <f>Участники!J7</f>
        <v>ч/в</v>
      </c>
      <c r="F3" s="117">
        <f>Прыжковые!W8</f>
        <v>0</v>
      </c>
    </row>
    <row r="4" spans="1:6" x14ac:dyDescent="0.25">
      <c r="A4" s="108">
        <v>5</v>
      </c>
      <c r="B4" s="120" t="str">
        <f>Участники!C10</f>
        <v>Делакруа (Дар Богов - Лав Стори)</v>
      </c>
      <c r="C4" s="120">
        <f>Участники!D10</f>
        <v>2016</v>
      </c>
      <c r="D4" s="120" t="str">
        <f>Участники!E10</f>
        <v>жер</v>
      </c>
      <c r="E4" s="129" t="str">
        <f>Участники!J10</f>
        <v>ч/в</v>
      </c>
      <c r="F4" s="117">
        <f>Прыжковые!W17</f>
        <v>7.5555555555555545</v>
      </c>
    </row>
    <row r="5" spans="1:6" x14ac:dyDescent="0.25">
      <c r="A5" s="131">
        <v>6</v>
      </c>
      <c r="B5" s="132" t="str">
        <f>Участники!C11</f>
        <v>Веласкес ( - )</v>
      </c>
      <c r="C5" s="132">
        <f>Участники!D11</f>
        <v>2016</v>
      </c>
      <c r="D5" s="132" t="str">
        <f>Участники!E11</f>
        <v>мер</v>
      </c>
      <c r="E5" s="171" t="str">
        <f>Участники!J11</f>
        <v>Школа Анны Громзиной - ШАГ</v>
      </c>
      <c r="F5" s="133">
        <f>Прыжковые!W20</f>
        <v>8.4666666666666668</v>
      </c>
    </row>
    <row r="6" spans="1:6" x14ac:dyDescent="0.25">
      <c r="A6" s="108">
        <v>10</v>
      </c>
      <c r="B6" s="120" t="str">
        <f>Участники!C15</f>
        <v>Фестиваль М (Фараб - Ляфам)</v>
      </c>
      <c r="C6" s="120">
        <f>Участники!D15</f>
        <v>2016</v>
      </c>
      <c r="D6" s="120" t="str">
        <f>Участники!E15</f>
        <v>жер</v>
      </c>
      <c r="E6" s="129" t="str">
        <f>Участники!J15</f>
        <v>ч/в</v>
      </c>
      <c r="F6" s="117">
        <f>Прыжковые!W32</f>
        <v>0</v>
      </c>
    </row>
    <row r="7" spans="1:6" ht="15.75" thickBot="1" x14ac:dyDescent="0.3">
      <c r="A7" s="118">
        <v>12</v>
      </c>
      <c r="B7" s="121" t="str">
        <f>Участники!C17</f>
        <v>Ламборджини (Лазурит - Даугава)</v>
      </c>
      <c r="C7" s="121">
        <f>Участники!D17</f>
        <v>2016</v>
      </c>
      <c r="D7" s="121" t="str">
        <f>Участники!E17</f>
        <v>коб</v>
      </c>
      <c r="E7" s="130" t="str">
        <f>Участники!J17</f>
        <v>КФХ "Золотой ганновер"</v>
      </c>
      <c r="F7" s="119">
        <f>Прыжковые!W38</f>
        <v>8</v>
      </c>
    </row>
    <row r="8" spans="1:6" ht="15.75" thickTop="1" x14ac:dyDescent="0.25">
      <c r="A8" s="167">
        <v>9</v>
      </c>
      <c r="B8" s="168" t="str">
        <f>Участники!C14</f>
        <v>Индуктор (Ибар - Дарлинга)</v>
      </c>
      <c r="C8" s="168">
        <f>Участники!D14</f>
        <v>2015</v>
      </c>
      <c r="D8" s="168" t="str">
        <f>Участники!E14</f>
        <v>мер</v>
      </c>
      <c r="E8" s="169" t="str">
        <f>Участники!J14</f>
        <v>КСК «Верево»</v>
      </c>
      <c r="F8" s="170">
        <f>Прыжковые!W29</f>
        <v>9.5</v>
      </c>
    </row>
    <row r="9" spans="1:6" x14ac:dyDescent="0.25">
      <c r="A9" s="173">
        <v>11</v>
      </c>
      <c r="B9" s="174" t="str">
        <f>Участники!C16</f>
        <v>Лиссабон (Highlander - Барфи)</v>
      </c>
      <c r="C9" s="174">
        <f>Участники!D16</f>
        <v>2015</v>
      </c>
      <c r="D9" s="174" t="str">
        <f>Участники!E16</f>
        <v>жер</v>
      </c>
      <c r="E9" s="175" t="str">
        <f>Участники!J16</f>
        <v>ч/в</v>
      </c>
      <c r="F9" s="176">
        <f>Прыжковые!W35</f>
        <v>0</v>
      </c>
    </row>
    <row r="10" spans="1:6" x14ac:dyDescent="0.25">
      <c r="A10" s="108">
        <v>3</v>
      </c>
      <c r="B10" s="120" t="str">
        <f>Участники!C8</f>
        <v>Кан (Кореолан - Аквилея)</v>
      </c>
      <c r="C10" s="120">
        <f>Участники!D8</f>
        <v>2014</v>
      </c>
      <c r="D10" s="120" t="str">
        <f>Участники!E8</f>
        <v>жер</v>
      </c>
      <c r="E10" s="129" t="str">
        <f>Участники!J8</f>
        <v>КСК «Верево»</v>
      </c>
      <c r="F10" s="117">
        <f>Прыжковые!W11</f>
        <v>9.0888888888888886</v>
      </c>
    </row>
    <row r="11" spans="1:6" x14ac:dyDescent="0.25">
      <c r="A11" s="131">
        <v>4</v>
      </c>
      <c r="B11" s="132" t="str">
        <f>Участники!C9</f>
        <v>Квиглис (Лансберг - )</v>
      </c>
      <c r="C11" s="132">
        <f>Участники!D9</f>
        <v>2014</v>
      </c>
      <c r="D11" s="132" t="str">
        <f>Участники!E9</f>
        <v>мер</v>
      </c>
      <c r="E11" s="171" t="str">
        <f>Участники!J9</f>
        <v>Школа Анны Громзиной - ШАГ</v>
      </c>
      <c r="F11" s="133">
        <f>Прыжковые!W14</f>
        <v>9.2999999999999989</v>
      </c>
    </row>
    <row r="12" spans="1:6" x14ac:dyDescent="0.25">
      <c r="A12" s="108">
        <v>8</v>
      </c>
      <c r="B12" s="120" t="str">
        <f>Участники!C13</f>
        <v>Оффенбах (Загреб ХХ - Омаха 45)</v>
      </c>
      <c r="C12" s="120">
        <f>Участники!D13</f>
        <v>2014</v>
      </c>
      <c r="D12" s="120" t="str">
        <f>Участники!E13</f>
        <v>жер</v>
      </c>
      <c r="E12" s="129" t="str">
        <f>Участники!J13</f>
        <v>ч/в</v>
      </c>
      <c r="F12" s="117">
        <f>Прыжковые!W26</f>
        <v>7.2222222222222214</v>
      </c>
    </row>
    <row r="13" spans="1:6" x14ac:dyDescent="0.25">
      <c r="A13" s="131">
        <v>1</v>
      </c>
      <c r="B13" s="132" t="str">
        <f>Участники!C6</f>
        <v>Хорунжий (Питсбург - Хитрюга)</v>
      </c>
      <c r="C13" s="132">
        <f>Участники!D6</f>
        <v>2012</v>
      </c>
      <c r="D13" s="132" t="str">
        <f>Участники!E6</f>
        <v>мер</v>
      </c>
      <c r="E13" s="171" t="str">
        <f>Участники!J6</f>
        <v>ч/в</v>
      </c>
      <c r="F13" s="133">
        <f>Прыжковые!W5</f>
        <v>9.1111111111111125</v>
      </c>
    </row>
    <row r="14" spans="1:6" x14ac:dyDescent="0.25">
      <c r="A14" s="108">
        <v>7</v>
      </c>
      <c r="B14" s="120" t="str">
        <f>Участники!C12</f>
        <v>Лаверна (Лиллехаммер - Эпиграмма)</v>
      </c>
      <c r="C14" s="120">
        <f>Участники!D12</f>
        <v>2011</v>
      </c>
      <c r="D14" s="120" t="str">
        <f>Участники!E12</f>
        <v>коб</v>
      </c>
      <c r="E14" s="129" t="str">
        <f>Участники!J12</f>
        <v>КФХ "Золотой ганновер"</v>
      </c>
      <c r="F14" s="117">
        <f>Прыжковые!W23</f>
        <v>0</v>
      </c>
    </row>
  </sheetData>
  <sortState ref="A3:F14">
    <sortCondition descending="1" ref="C3:C14"/>
  </sortState>
  <mergeCells count="1">
    <mergeCell ref="A1:F1"/>
  </mergeCells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J8" sqref="J8"/>
    </sheetView>
  </sheetViews>
  <sheetFormatPr defaultRowHeight="15" x14ac:dyDescent="0.25"/>
  <cols>
    <col min="1" max="1" width="4.85546875" customWidth="1"/>
    <col min="2" max="2" width="37" customWidth="1"/>
    <col min="3" max="3" width="7.42578125" customWidth="1"/>
    <col min="4" max="4" width="8" customWidth="1"/>
    <col min="5" max="5" width="27.42578125" customWidth="1"/>
    <col min="6" max="6" width="15.5703125" customWidth="1"/>
    <col min="7" max="7" width="12.5703125" customWidth="1"/>
    <col min="8" max="8" width="14" customWidth="1"/>
  </cols>
  <sheetData>
    <row r="1" spans="1:8" ht="43.5" customHeight="1" x14ac:dyDescent="0.25">
      <c r="A1" s="250" t="s">
        <v>123</v>
      </c>
      <c r="B1" s="250"/>
      <c r="C1" s="250"/>
      <c r="D1" s="250"/>
      <c r="E1" s="250"/>
      <c r="F1" s="250"/>
      <c r="G1" s="250"/>
      <c r="H1" s="250"/>
    </row>
    <row r="2" spans="1:8" x14ac:dyDescent="0.25">
      <c r="A2" s="91" t="s">
        <v>9</v>
      </c>
      <c r="B2" s="101" t="s">
        <v>0</v>
      </c>
      <c r="C2" s="102" t="s">
        <v>1</v>
      </c>
      <c r="D2" s="103" t="s">
        <v>2</v>
      </c>
      <c r="E2" s="101" t="s">
        <v>7</v>
      </c>
      <c r="F2" s="101" t="s">
        <v>54</v>
      </c>
      <c r="G2" s="101" t="s">
        <v>55</v>
      </c>
      <c r="H2" s="101" t="s">
        <v>24</v>
      </c>
    </row>
    <row r="3" spans="1:8" x14ac:dyDescent="0.25">
      <c r="A3" s="135">
        <v>2</v>
      </c>
      <c r="B3" s="136" t="str">
        <f>Участники!C7</f>
        <v>Форвард М (Фараб - Вурина)</v>
      </c>
      <c r="C3" s="136">
        <f>Участники!D7</f>
        <v>2016</v>
      </c>
      <c r="D3" s="136" t="str">
        <f>Участники!E7</f>
        <v>жер</v>
      </c>
      <c r="E3" s="136" t="str">
        <f>Участники!J7</f>
        <v>ч/в</v>
      </c>
      <c r="F3" s="137">
        <f>Двигательные!Y8</f>
        <v>0</v>
      </c>
      <c r="G3" s="137">
        <f>Прыжковые!W8</f>
        <v>0</v>
      </c>
      <c r="H3" s="137">
        <f t="shared" ref="H3:H14" si="0">F3+G3</f>
        <v>0</v>
      </c>
    </row>
    <row r="4" spans="1:8" x14ac:dyDescent="0.25">
      <c r="A4" s="138">
        <v>5</v>
      </c>
      <c r="B4" s="136" t="str">
        <f>Участники!C10</f>
        <v>Делакруа (Дар Богов - Лав Стори)</v>
      </c>
      <c r="C4" s="136">
        <f>Участники!D10</f>
        <v>2016</v>
      </c>
      <c r="D4" s="136" t="str">
        <f>Участники!E10</f>
        <v>жер</v>
      </c>
      <c r="E4" s="136" t="str">
        <f>Участники!J10</f>
        <v>ч/в</v>
      </c>
      <c r="F4" s="140">
        <f>Двигательные!Y17</f>
        <v>5.6962962962962962</v>
      </c>
      <c r="G4" s="140">
        <f>Прыжковые!W17</f>
        <v>7.5555555555555545</v>
      </c>
      <c r="H4" s="137">
        <f t="shared" si="0"/>
        <v>13.25185185185185</v>
      </c>
    </row>
    <row r="5" spans="1:8" ht="30" x14ac:dyDescent="0.25">
      <c r="A5" s="131">
        <v>6</v>
      </c>
      <c r="B5" s="165" t="str">
        <f>Участники!C11</f>
        <v>Веласкес ( - )</v>
      </c>
      <c r="C5" s="165">
        <f>Участники!D11</f>
        <v>2016</v>
      </c>
      <c r="D5" s="165" t="str">
        <f>Участники!E11</f>
        <v>мер</v>
      </c>
      <c r="E5" s="165" t="str">
        <f>Участники!J11</f>
        <v>Школа Анны Громзиной - ШАГ</v>
      </c>
      <c r="F5" s="133">
        <f>Двигательные!Y20</f>
        <v>8.7037037037037042</v>
      </c>
      <c r="G5" s="133">
        <f>Прыжковые!W20</f>
        <v>8.4666666666666668</v>
      </c>
      <c r="H5" s="172">
        <f t="shared" si="0"/>
        <v>17.170370370370371</v>
      </c>
    </row>
    <row r="6" spans="1:8" x14ac:dyDescent="0.25">
      <c r="A6" s="138">
        <v>10</v>
      </c>
      <c r="B6" s="136" t="str">
        <f>Участники!C15</f>
        <v>Фестиваль М (Фараб - Ляфам)</v>
      </c>
      <c r="C6" s="136">
        <f>Участники!D15</f>
        <v>2016</v>
      </c>
      <c r="D6" s="136" t="str">
        <f>Участники!E15</f>
        <v>жер</v>
      </c>
      <c r="E6" s="136" t="str">
        <f>Участники!J15</f>
        <v>ч/в</v>
      </c>
      <c r="F6" s="140">
        <f>Двигательные!Y32</f>
        <v>0</v>
      </c>
      <c r="G6" s="140">
        <f>Прыжковые!W32</f>
        <v>0</v>
      </c>
      <c r="H6" s="137">
        <f t="shared" si="0"/>
        <v>0</v>
      </c>
    </row>
    <row r="7" spans="1:8" ht="15.75" thickBot="1" x14ac:dyDescent="0.3">
      <c r="A7" s="135">
        <v>12</v>
      </c>
      <c r="B7" s="136" t="str">
        <f>Участники!C17</f>
        <v>Ламборджини (Лазурит - Даугава)</v>
      </c>
      <c r="C7" s="136">
        <f>Участники!D17</f>
        <v>2016</v>
      </c>
      <c r="D7" s="136" t="str">
        <f>Участники!E17</f>
        <v>коб</v>
      </c>
      <c r="E7" s="136" t="str">
        <f>Участники!J17</f>
        <v>КФХ "Золотой ганновер"</v>
      </c>
      <c r="F7" s="137">
        <f>Двигательные!Y38</f>
        <v>8.3037037037037038</v>
      </c>
      <c r="G7" s="137">
        <f>Прыжковые!W38</f>
        <v>8</v>
      </c>
      <c r="H7" s="137">
        <f t="shared" si="0"/>
        <v>16.303703703703704</v>
      </c>
    </row>
    <row r="8" spans="1:8" ht="15.75" thickTop="1" x14ac:dyDescent="0.25">
      <c r="A8" s="167">
        <v>9</v>
      </c>
      <c r="B8" s="168" t="str">
        <f>Участники!C14</f>
        <v>Индуктор (Ибар - Дарлинга)</v>
      </c>
      <c r="C8" s="168">
        <f>Участники!D14</f>
        <v>2015</v>
      </c>
      <c r="D8" s="168" t="str">
        <f>Участники!E14</f>
        <v>мер</v>
      </c>
      <c r="E8" s="168" t="str">
        <f>Участники!J14</f>
        <v>КСК «Верево»</v>
      </c>
      <c r="F8" s="170">
        <f>Двигательные!Y29</f>
        <v>9.492592592592592</v>
      </c>
      <c r="G8" s="170">
        <f>Прыжковые!W29</f>
        <v>9.5</v>
      </c>
      <c r="H8" s="170">
        <f t="shared" si="0"/>
        <v>18.992592592592594</v>
      </c>
    </row>
    <row r="9" spans="1:8" x14ac:dyDescent="0.25">
      <c r="A9" s="177">
        <v>11</v>
      </c>
      <c r="B9" s="178" t="str">
        <f>Участники!C16</f>
        <v>Лиссабон (Highlander - Барфи)</v>
      </c>
      <c r="C9" s="178">
        <f>Участники!D16</f>
        <v>2015</v>
      </c>
      <c r="D9" s="178" t="str">
        <f>Участники!E16</f>
        <v>жер</v>
      </c>
      <c r="E9" s="178" t="str">
        <f>Участники!J16</f>
        <v>ч/в</v>
      </c>
      <c r="F9" s="179">
        <f>Двигательные!Y35</f>
        <v>0</v>
      </c>
      <c r="G9" s="179">
        <f>Прыжковые!W35</f>
        <v>0</v>
      </c>
      <c r="H9" s="179">
        <f t="shared" si="0"/>
        <v>0</v>
      </c>
    </row>
    <row r="10" spans="1:8" x14ac:dyDescent="0.25">
      <c r="A10" s="138">
        <v>3</v>
      </c>
      <c r="B10" s="136" t="str">
        <f>Участники!C8</f>
        <v>Кан (Кореолан - Аквилея)</v>
      </c>
      <c r="C10" s="136">
        <f>Участники!D8</f>
        <v>2014</v>
      </c>
      <c r="D10" s="136" t="str">
        <f>Участники!E8</f>
        <v>жер</v>
      </c>
      <c r="E10" s="136" t="str">
        <f>Участники!J8</f>
        <v>КСК «Верево»</v>
      </c>
      <c r="F10" s="140">
        <f>Двигательные!Y11</f>
        <v>8.5444444444444443</v>
      </c>
      <c r="G10" s="140">
        <f>Прыжковые!W11</f>
        <v>9.0888888888888886</v>
      </c>
      <c r="H10" s="137">
        <f t="shared" si="0"/>
        <v>17.633333333333333</v>
      </c>
    </row>
    <row r="11" spans="1:8" ht="30" x14ac:dyDescent="0.25">
      <c r="A11" s="131">
        <v>4</v>
      </c>
      <c r="B11" s="165" t="str">
        <f>Участники!C9</f>
        <v>Квиглис (Лансберг - )</v>
      </c>
      <c r="C11" s="165">
        <f>Участники!D9</f>
        <v>2014</v>
      </c>
      <c r="D11" s="165" t="str">
        <f>Участники!E9</f>
        <v>мер</v>
      </c>
      <c r="E11" s="165" t="str">
        <f>Участники!J9</f>
        <v>Школа Анны Громзиной - ШАГ</v>
      </c>
      <c r="F11" s="133">
        <f>Двигательные!Y14</f>
        <v>8.6777777777777789</v>
      </c>
      <c r="G11" s="133">
        <f>Прыжковые!W14</f>
        <v>9.2999999999999989</v>
      </c>
      <c r="H11" s="172">
        <f t="shared" si="0"/>
        <v>17.977777777777778</v>
      </c>
    </row>
    <row r="12" spans="1:8" x14ac:dyDescent="0.25">
      <c r="A12" s="138">
        <v>8</v>
      </c>
      <c r="B12" s="136" t="str">
        <f>Участники!C13</f>
        <v>Оффенбах (Загреб ХХ - Омаха 45)</v>
      </c>
      <c r="C12" s="136">
        <f>Участники!D13</f>
        <v>2014</v>
      </c>
      <c r="D12" s="136" t="str">
        <f>Участники!E13</f>
        <v>жер</v>
      </c>
      <c r="E12" s="136" t="str">
        <f>Участники!J13</f>
        <v>ч/в</v>
      </c>
      <c r="F12" s="140">
        <f>Двигательные!Y26</f>
        <v>8.1222222222222218</v>
      </c>
      <c r="G12" s="140">
        <f>Прыжковые!W26</f>
        <v>7.2222222222222214</v>
      </c>
      <c r="H12" s="137">
        <f t="shared" si="0"/>
        <v>15.344444444444443</v>
      </c>
    </row>
    <row r="13" spans="1:8" x14ac:dyDescent="0.25">
      <c r="A13" s="131">
        <v>1</v>
      </c>
      <c r="B13" s="165" t="str">
        <f>Участники!C6</f>
        <v>Хорунжий (Питсбург - Хитрюга)</v>
      </c>
      <c r="C13" s="165">
        <f>Участники!D6</f>
        <v>2012</v>
      </c>
      <c r="D13" s="165" t="str">
        <f>Участники!E6</f>
        <v>мер</v>
      </c>
      <c r="E13" s="165" t="str">
        <f>Участники!J6</f>
        <v>ч/в</v>
      </c>
      <c r="F13" s="133">
        <f>Двигательные!Y5</f>
        <v>7.1037037037037036</v>
      </c>
      <c r="G13" s="133">
        <f>Прыжковые!W5</f>
        <v>9.1111111111111125</v>
      </c>
      <c r="H13" s="172">
        <f t="shared" si="0"/>
        <v>16.214814814814815</v>
      </c>
    </row>
    <row r="14" spans="1:8" x14ac:dyDescent="0.25">
      <c r="A14" s="138">
        <v>7</v>
      </c>
      <c r="B14" s="139" t="str">
        <f>Участники!C12</f>
        <v>Лаверна (Лиллехаммер - Эпиграмма)</v>
      </c>
      <c r="C14" s="139">
        <f>Участники!D12</f>
        <v>2011</v>
      </c>
      <c r="D14" s="139" t="str">
        <f>Участники!E12</f>
        <v>коб</v>
      </c>
      <c r="E14" s="139" t="str">
        <f>Участники!J12</f>
        <v>КФХ "Золотой ганновер"</v>
      </c>
      <c r="F14" s="140">
        <f>Двигательные!Y23</f>
        <v>7.6962962962962962</v>
      </c>
      <c r="G14" s="140">
        <f>Прыжковые!W23</f>
        <v>0</v>
      </c>
      <c r="H14" s="140">
        <f t="shared" si="0"/>
        <v>7.6962962962962962</v>
      </c>
    </row>
  </sheetData>
  <sortState ref="A3:H14">
    <sortCondition descending="1" ref="C3:C14"/>
  </sortState>
  <mergeCells count="1">
    <mergeCell ref="A1:H1"/>
  </mergeCells>
  <pageMargins left="1" right="1" top="1" bottom="1" header="0.5" footer="0.5"/>
  <pageSetup paperSize="9" scale="9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Normal="100" workbookViewId="0">
      <selection activeCell="F10" sqref="F10"/>
    </sheetView>
  </sheetViews>
  <sheetFormatPr defaultRowHeight="15" x14ac:dyDescent="0.25"/>
  <cols>
    <col min="1" max="1" width="4.85546875" customWidth="1"/>
    <col min="2" max="2" width="34.42578125" customWidth="1"/>
    <col min="3" max="3" width="7.42578125" customWidth="1"/>
    <col min="4" max="4" width="8" customWidth="1"/>
    <col min="5" max="5" width="29.140625" customWidth="1"/>
    <col min="6" max="6" width="15.5703125" customWidth="1"/>
    <col min="7" max="7" width="12.5703125" customWidth="1"/>
    <col min="8" max="8" width="8.5703125" customWidth="1"/>
    <col min="9" max="9" width="9.140625" customWidth="1"/>
  </cols>
  <sheetData>
    <row r="1" spans="1:9" ht="23.25" x14ac:dyDescent="0.25">
      <c r="B1" s="250" t="s">
        <v>124</v>
      </c>
      <c r="C1" s="250"/>
      <c r="D1" s="250"/>
      <c r="E1" s="250"/>
      <c r="F1" s="250"/>
      <c r="G1" s="250"/>
      <c r="H1" s="250"/>
      <c r="I1" s="250"/>
    </row>
    <row r="2" spans="1:9" ht="15.75" thickBot="1" x14ac:dyDescent="0.3">
      <c r="A2" s="151" t="s">
        <v>9</v>
      </c>
      <c r="B2" s="152" t="s">
        <v>0</v>
      </c>
      <c r="C2" s="153" t="s">
        <v>1</v>
      </c>
      <c r="D2" s="154" t="s">
        <v>2</v>
      </c>
      <c r="E2" s="152" t="s">
        <v>7</v>
      </c>
      <c r="F2" s="152" t="s">
        <v>54</v>
      </c>
      <c r="G2" s="152" t="s">
        <v>55</v>
      </c>
      <c r="H2" s="155" t="s">
        <v>53</v>
      </c>
      <c r="I2" s="156" t="s">
        <v>24</v>
      </c>
    </row>
    <row r="3" spans="1:9" ht="15.75" thickTop="1" x14ac:dyDescent="0.25">
      <c r="A3" s="147">
        <v>9</v>
      </c>
      <c r="B3" s="147" t="str">
        <f>Участники!C14</f>
        <v>Индуктор (Ибар - Дарлинга)</v>
      </c>
      <c r="C3" s="147">
        <f>Участники!D14</f>
        <v>2015</v>
      </c>
      <c r="D3" s="147" t="str">
        <f>Участники!E14</f>
        <v>мер</v>
      </c>
      <c r="E3" s="147" t="str">
        <f>Участники!J14</f>
        <v>КСК «Верево»</v>
      </c>
      <c r="F3" s="148">
        <f>Двигательные!Y29</f>
        <v>9.492592592592592</v>
      </c>
      <c r="G3" s="148">
        <f>Прыжковые!W29</f>
        <v>9.5</v>
      </c>
      <c r="H3" s="149">
        <f>ТЭН!W28</f>
        <v>7.9916666666666663</v>
      </c>
      <c r="I3" s="150">
        <f t="shared" ref="I3:I14" si="0">F3+G3+H3</f>
        <v>26.984259259259261</v>
      </c>
    </row>
    <row r="4" spans="1:9" x14ac:dyDescent="0.25">
      <c r="A4" s="142">
        <v>4</v>
      </c>
      <c r="B4" s="142" t="str">
        <f>Участники!C9</f>
        <v>Квиглис (Лансберг - )</v>
      </c>
      <c r="C4" s="142">
        <f>Участники!D9</f>
        <v>2014</v>
      </c>
      <c r="D4" s="142" t="str">
        <f>Участники!E9</f>
        <v>мер</v>
      </c>
      <c r="E4" s="142" t="str">
        <f>Участники!J9</f>
        <v>Школа Анны Громзиной - ШАГ</v>
      </c>
      <c r="F4" s="144">
        <f>Двигательные!Y14</f>
        <v>8.6777777777777789</v>
      </c>
      <c r="G4" s="144">
        <f>Прыжковые!W14</f>
        <v>9.2999999999999989</v>
      </c>
      <c r="H4" s="145">
        <f>ТЭН!W13</f>
        <v>7.5999999999999988</v>
      </c>
      <c r="I4" s="146">
        <f t="shared" si="0"/>
        <v>25.577777777777776</v>
      </c>
    </row>
    <row r="5" spans="1:9" x14ac:dyDescent="0.25">
      <c r="A5" s="142">
        <v>3</v>
      </c>
      <c r="B5" s="142" t="str">
        <f>Участники!C8</f>
        <v>Кан (Кореолан - Аквилея)</v>
      </c>
      <c r="C5" s="142">
        <f>Участники!D8</f>
        <v>2014</v>
      </c>
      <c r="D5" s="142" t="str">
        <f>Участники!E8</f>
        <v>жер</v>
      </c>
      <c r="E5" s="142" t="str">
        <f>Участники!J8</f>
        <v>КСК «Верево»</v>
      </c>
      <c r="F5" s="144">
        <f>Двигательные!Y11</f>
        <v>8.5444444444444443</v>
      </c>
      <c r="G5" s="144">
        <f>Прыжковые!W11</f>
        <v>9.0888888888888886</v>
      </c>
      <c r="H5" s="145">
        <f>ТЭН!W10</f>
        <v>7.5166666666666666</v>
      </c>
      <c r="I5" s="146">
        <f t="shared" si="0"/>
        <v>25.15</v>
      </c>
    </row>
    <row r="6" spans="1:9" x14ac:dyDescent="0.25">
      <c r="A6" s="142">
        <v>6</v>
      </c>
      <c r="B6" s="142" t="str">
        <f>Участники!C11</f>
        <v>Веласкес ( - )</v>
      </c>
      <c r="C6" s="142">
        <f>Участники!D11</f>
        <v>2016</v>
      </c>
      <c r="D6" s="142" t="str">
        <f>Участники!E11</f>
        <v>мер</v>
      </c>
      <c r="E6" s="142" t="str">
        <f>Участники!J11</f>
        <v>Школа Анны Громзиной - ШАГ</v>
      </c>
      <c r="F6" s="144">
        <f>Двигательные!Y20</f>
        <v>8.7037037037037042</v>
      </c>
      <c r="G6" s="144">
        <f>Прыжковые!W20</f>
        <v>8.4666666666666668</v>
      </c>
      <c r="H6" s="145">
        <f>ТЭН!W19</f>
        <v>7.9083333333333341</v>
      </c>
      <c r="I6" s="146">
        <f t="shared" si="0"/>
        <v>25.078703703703706</v>
      </c>
    </row>
    <row r="7" spans="1:9" x14ac:dyDescent="0.25">
      <c r="A7" s="142">
        <v>1</v>
      </c>
      <c r="B7" s="142" t="str">
        <f>Участники!C6</f>
        <v>Хорунжий (Питсбург - Хитрюга)</v>
      </c>
      <c r="C7" s="142">
        <f>Участники!D6</f>
        <v>2012</v>
      </c>
      <c r="D7" s="142" t="str">
        <f>Участники!E6</f>
        <v>мер</v>
      </c>
      <c r="E7" s="142" t="str">
        <f>Участники!J6</f>
        <v>ч/в</v>
      </c>
      <c r="F7" s="144">
        <f>Двигательные!Y5</f>
        <v>7.1037037037037036</v>
      </c>
      <c r="G7" s="144">
        <f>Прыжковые!W5</f>
        <v>9.1111111111111125</v>
      </c>
      <c r="H7" s="145">
        <f>ТЭН!W4</f>
        <v>7.5</v>
      </c>
      <c r="I7" s="146">
        <f t="shared" si="0"/>
        <v>23.714814814814815</v>
      </c>
    </row>
    <row r="8" spans="1:9" x14ac:dyDescent="0.25">
      <c r="A8" s="142">
        <f>'Итого двигательные'!A14</f>
        <v>7</v>
      </c>
      <c r="B8" s="142" t="str">
        <f>Участники!C17</f>
        <v>Ламборджини (Лазурит - Даугава)</v>
      </c>
      <c r="C8" s="142">
        <f>Участники!D17</f>
        <v>2016</v>
      </c>
      <c r="D8" s="142" t="str">
        <f>Участники!E17</f>
        <v>коб</v>
      </c>
      <c r="E8" s="142" t="str">
        <f>Участники!J17</f>
        <v>КФХ "Золотой ганновер"</v>
      </c>
      <c r="F8" s="144">
        <f>Двигательные!Y38</f>
        <v>8.3037037037037038</v>
      </c>
      <c r="G8" s="144">
        <f>Прыжковые!W38</f>
        <v>8</v>
      </c>
      <c r="H8" s="145">
        <f>ТЭН!W37</f>
        <v>7.0999999999999988</v>
      </c>
      <c r="I8" s="146">
        <f t="shared" si="0"/>
        <v>23.403703703703702</v>
      </c>
    </row>
    <row r="9" spans="1:9" x14ac:dyDescent="0.25">
      <c r="A9" s="142">
        <v>8</v>
      </c>
      <c r="B9" s="142" t="str">
        <f>Участники!C13</f>
        <v>Оффенбах (Загреб ХХ - Омаха 45)</v>
      </c>
      <c r="C9" s="142">
        <f>Участники!D13</f>
        <v>2014</v>
      </c>
      <c r="D9" s="142" t="str">
        <f>Участники!E13</f>
        <v>жер</v>
      </c>
      <c r="E9" s="142" t="str">
        <f>Участники!J13</f>
        <v>ч/в</v>
      </c>
      <c r="F9" s="144">
        <f>Двигательные!Y26</f>
        <v>8.1222222222222218</v>
      </c>
      <c r="G9" s="144">
        <f>Прыжковые!W26</f>
        <v>7.2222222222222214</v>
      </c>
      <c r="H9" s="145">
        <f>ТЭН!W25</f>
        <v>7.7833333333333323</v>
      </c>
      <c r="I9" s="146">
        <f t="shared" si="0"/>
        <v>23.127777777777776</v>
      </c>
    </row>
    <row r="10" spans="1:9" x14ac:dyDescent="0.25">
      <c r="A10" s="142">
        <v>5</v>
      </c>
      <c r="B10" s="142" t="str">
        <f>Участники!C10</f>
        <v>Делакруа (Дар Богов - Лав Стори)</v>
      </c>
      <c r="C10" s="142">
        <f>Участники!D10</f>
        <v>2016</v>
      </c>
      <c r="D10" s="142" t="str">
        <f>Участники!E10</f>
        <v>жер</v>
      </c>
      <c r="E10" s="142" t="str">
        <f>Участники!J10</f>
        <v>ч/в</v>
      </c>
      <c r="F10" s="144">
        <f>Двигательные!Y17</f>
        <v>5.6962962962962962</v>
      </c>
      <c r="G10" s="144">
        <f>Прыжковые!W17</f>
        <v>7.5555555555555545</v>
      </c>
      <c r="H10" s="145">
        <f>ТЭН!W16</f>
        <v>7.8624999999999998</v>
      </c>
      <c r="I10" s="146">
        <f t="shared" si="0"/>
        <v>21.11435185185185</v>
      </c>
    </row>
    <row r="11" spans="1:9" ht="30" x14ac:dyDescent="0.25">
      <c r="A11" s="142">
        <v>7</v>
      </c>
      <c r="B11" s="142" t="str">
        <f>Участники!C12</f>
        <v>Лаверна (Лиллехаммер - Эпиграмма)</v>
      </c>
      <c r="C11" s="142">
        <f>Участники!D12</f>
        <v>2011</v>
      </c>
      <c r="D11" s="142" t="str">
        <f>Участники!E12</f>
        <v>коб</v>
      </c>
      <c r="E11" s="142" t="str">
        <f>Участники!J12</f>
        <v>КФХ "Золотой ганновер"</v>
      </c>
      <c r="F11" s="144">
        <f>Двигательные!Y23</f>
        <v>7.6962962962962962</v>
      </c>
      <c r="G11" s="144">
        <f>Прыжковые!W23</f>
        <v>0</v>
      </c>
      <c r="H11" s="145">
        <f>ТЭН!W22</f>
        <v>7.0750000000000002</v>
      </c>
      <c r="I11" s="146">
        <f t="shared" si="0"/>
        <v>14.771296296296295</v>
      </c>
    </row>
    <row r="12" spans="1:9" x14ac:dyDescent="0.25">
      <c r="A12" s="142">
        <f>'Итого двигательные'!A13</f>
        <v>1</v>
      </c>
      <c r="B12" s="142" t="str">
        <f>Участники!C16</f>
        <v>Лиссабон (Highlander - Барфи)</v>
      </c>
      <c r="C12" s="142">
        <f>Участники!D16</f>
        <v>2015</v>
      </c>
      <c r="D12" s="142" t="str">
        <f>Участники!E16</f>
        <v>жер</v>
      </c>
      <c r="E12" s="142" t="str">
        <f>Участники!J16</f>
        <v>ч/в</v>
      </c>
      <c r="F12" s="144">
        <f>Двигательные!Y35</f>
        <v>0</v>
      </c>
      <c r="G12" s="144">
        <f>Прыжковые!W35</f>
        <v>0</v>
      </c>
      <c r="H12" s="145">
        <f>ТЭН!W34</f>
        <v>7.979166666666667</v>
      </c>
      <c r="I12" s="146">
        <f t="shared" si="0"/>
        <v>7.979166666666667</v>
      </c>
    </row>
    <row r="13" spans="1:9" x14ac:dyDescent="0.25">
      <c r="A13" s="142">
        <v>2</v>
      </c>
      <c r="B13" s="142" t="str">
        <f>Участники!C7</f>
        <v>Форвард М (Фараб - Вурина)</v>
      </c>
      <c r="C13" s="142">
        <f>Участники!D7</f>
        <v>2016</v>
      </c>
      <c r="D13" s="142" t="str">
        <f>Участники!E7</f>
        <v>жер</v>
      </c>
      <c r="E13" s="142" t="str">
        <f>Участники!J7</f>
        <v>ч/в</v>
      </c>
      <c r="F13" s="144">
        <f>Двигательные!Y8</f>
        <v>0</v>
      </c>
      <c r="G13" s="144">
        <f>Прыжковые!W8</f>
        <v>0</v>
      </c>
      <c r="H13" s="145">
        <f>ТЭН!W7</f>
        <v>0</v>
      </c>
      <c r="I13" s="146">
        <f t="shared" si="0"/>
        <v>0</v>
      </c>
    </row>
    <row r="14" spans="1:9" x14ac:dyDescent="0.25">
      <c r="A14" s="142">
        <v>10</v>
      </c>
      <c r="B14" s="142" t="str">
        <f>Участники!C15</f>
        <v>Фестиваль М (Фараб - Ляфам)</v>
      </c>
      <c r="C14" s="142">
        <f>Участники!D15</f>
        <v>2016</v>
      </c>
      <c r="D14" s="142" t="str">
        <f>Участники!E15</f>
        <v>жер</v>
      </c>
      <c r="E14" s="142" t="str">
        <f>Участники!J15</f>
        <v>ч/в</v>
      </c>
      <c r="F14" s="144">
        <f>Двигательные!Y32</f>
        <v>0</v>
      </c>
      <c r="G14" s="144">
        <f>Прыжковые!W32</f>
        <v>0</v>
      </c>
      <c r="H14" s="145">
        <f>ТЭН!W31</f>
        <v>0</v>
      </c>
      <c r="I14" s="146">
        <f t="shared" si="0"/>
        <v>0</v>
      </c>
    </row>
    <row r="15" spans="1:9" x14ac:dyDescent="0.25">
      <c r="A15" s="143"/>
    </row>
  </sheetData>
  <sortState ref="A3:I14">
    <sortCondition descending="1" ref="I3:I14"/>
  </sortState>
  <mergeCells count="1">
    <mergeCell ref="B1:I1"/>
  </mergeCells>
  <pageMargins left="0.7" right="0.7" top="0.75" bottom="0.75" header="0.3" footer="0.3"/>
  <pageSetup paperSize="9" fitToHeight="0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Участники</vt:lpstr>
      <vt:lpstr>ТЭН</vt:lpstr>
      <vt:lpstr>Двигательные</vt:lpstr>
      <vt:lpstr>Прыжковые</vt:lpstr>
      <vt:lpstr>Итого ТЭН</vt:lpstr>
      <vt:lpstr>Итого двигательные</vt:lpstr>
      <vt:lpstr>Итого прыжковые</vt:lpstr>
      <vt:lpstr>Итого спорт кач-ва</vt:lpstr>
      <vt:lpstr>Лучшая лошадь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user</cp:lastModifiedBy>
  <cp:lastPrinted>2019-10-13T14:10:22Z</cp:lastPrinted>
  <dcterms:created xsi:type="dcterms:W3CDTF">2012-08-21T14:17:43Z</dcterms:created>
  <dcterms:modified xsi:type="dcterms:W3CDTF">2019-10-14T09:54:41Z</dcterms:modified>
</cp:coreProperties>
</file>