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834" activeTab="0"/>
  </bookViews>
  <sheets>
    <sheet name="МЛ" sheetId="1" r:id="rId1"/>
    <sheet name="№1 1.2 П" sheetId="2" r:id="rId2"/>
    <sheet name="№1 1.2 К" sheetId="3" r:id="rId3"/>
    <sheet name="№2 2.2 П" sheetId="4" r:id="rId4"/>
    <sheet name="№2 2.2 К" sheetId="5" r:id="rId5"/>
    <sheet name="№3 ППА П" sheetId="6" r:id="rId6"/>
    <sheet name="№3 ППА К" sheetId="7" r:id="rId7"/>
    <sheet name="№4 КПп П" sheetId="8" r:id="rId8"/>
    <sheet name="№4 КПп К" sheetId="9" r:id="rId9"/>
    <sheet name="№5 ЛПп К" sheetId="10" r:id="rId10"/>
    <sheet name="7-11" sheetId="11" r:id="rId11"/>
    <sheet name="12-16" sheetId="12" r:id="rId12"/>
    <sheet name="Судейская в" sheetId="13" r:id="rId13"/>
  </sheets>
  <definedNames>
    <definedName name="_xlnm._FilterDatabase" localSheetId="0" hidden="1">'МЛ'!$A$5:$K$35</definedName>
    <definedName name="_xlnm.Print_Titles" localSheetId="4">'№2 2.2 К'!$10:$11</definedName>
    <definedName name="_xlnm.Print_Titles" localSheetId="3">'№2 2.2 П'!$10:$11</definedName>
    <definedName name="_xlnm.Print_Area" localSheetId="11">'12-16'!$A$1:$N$28</definedName>
    <definedName name="_xlnm.Print_Area" localSheetId="10">'7-11'!$A$1:$N$17</definedName>
    <definedName name="_xlnm.Print_Area" localSheetId="2">'№1 1.2 К'!$A$1:$Y$20</definedName>
    <definedName name="_xlnm.Print_Area" localSheetId="1">'№1 1.2 П'!$A$1:$Y$21</definedName>
    <definedName name="_xlnm.Print_Area" localSheetId="4">'№2 2.2 К'!$A$1:$W$17</definedName>
    <definedName name="_xlnm.Print_Area" localSheetId="3">'№2 2.2 П'!$A$1:$W$19</definedName>
    <definedName name="_xlnm.Print_Area" localSheetId="6">'№3 ППА К'!$A$2:$X$26</definedName>
    <definedName name="_xlnm.Print_Area" localSheetId="5">'№3 ППА П'!$A$2:$X$29</definedName>
    <definedName name="_xlnm.Print_Area" localSheetId="8">'№4 КПп К'!$A$2:$X$22</definedName>
    <definedName name="_xlnm.Print_Area" localSheetId="7">'№4 КПп П'!$A$2:$X$22</definedName>
    <definedName name="_xlnm.Print_Area" localSheetId="9">'№5 ЛПп К'!$A$2:$X$21</definedName>
    <definedName name="_xlnm.Print_Area" localSheetId="0">'МЛ'!$A$1:$K$41</definedName>
  </definedNames>
  <calcPr fullCalcOnLoad="1"/>
</workbook>
</file>

<file path=xl/sharedStrings.xml><?xml version="1.0" encoding="utf-8"?>
<sst xmlns="http://schemas.openxmlformats.org/spreadsheetml/2006/main" count="1409" uniqueCount="228">
  <si>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</si>
  <si>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</si>
  <si>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</si>
  <si>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</si>
  <si>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</si>
  <si>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Place</t>
  </si>
  <si>
    <t>Место</t>
  </si>
  <si>
    <t>Perc1</t>
  </si>
  <si>
    <t>Perc2</t>
  </si>
  <si>
    <t>Perc3</t>
  </si>
  <si>
    <t>PercSum</t>
  </si>
  <si>
    <t>H</t>
  </si>
  <si>
    <t>C</t>
  </si>
  <si>
    <t>М</t>
  </si>
  <si>
    <t>Кол. ошиб.</t>
  </si>
  <si>
    <t>Всего %</t>
  </si>
  <si>
    <t>Вып.
норм.</t>
  </si>
  <si>
    <t>%</t>
  </si>
  <si>
    <t>Главный секретарь</t>
  </si>
  <si>
    <t>Баллы</t>
  </si>
  <si>
    <t>Зачет</t>
  </si>
  <si>
    <t>Звание, разряд</t>
  </si>
  <si>
    <t>Всего баллов</t>
  </si>
  <si>
    <t>Главный судья по выездке</t>
  </si>
  <si>
    <t>б/р</t>
  </si>
  <si>
    <t>Сумма общих оценок</t>
  </si>
  <si>
    <t>007481</t>
  </si>
  <si>
    <t>зачет</t>
  </si>
  <si>
    <t>Сумма общ. Оценок</t>
  </si>
  <si>
    <t>Технические результаты</t>
  </si>
  <si>
    <t>КСК "Дубки" / 
Санкт-Петербург</t>
  </si>
  <si>
    <t>Выездка. Всадники на лошадях до 150 см в холке.</t>
  </si>
  <si>
    <r>
      <t xml:space="preserve">СТРИЖАКОВА </t>
    </r>
    <r>
      <rPr>
        <sz val="8"/>
        <rFont val="Verdana"/>
        <family val="2"/>
      </rPr>
      <t xml:space="preserve"> Софья, 2006</t>
    </r>
  </si>
  <si>
    <t>010723</t>
  </si>
  <si>
    <t>Выездка.</t>
  </si>
  <si>
    <r>
      <t>СПРИНГ СТАРС ЯРНО</t>
    </r>
    <r>
      <rPr>
        <sz val="8"/>
        <rFont val="Verdana"/>
        <family val="2"/>
      </rPr>
      <t>-07 (129), жер., гнед., уэльский пони, Wallings Dante, Нидерланды</t>
    </r>
  </si>
  <si>
    <t>011342</t>
  </si>
  <si>
    <t>Егорова А. - ВК - Санкт-Петербург</t>
  </si>
  <si>
    <t>Езда</t>
  </si>
  <si>
    <t>Общие оценки</t>
  </si>
  <si>
    <t>Предварительный приз А - дети</t>
  </si>
  <si>
    <t>Выездка на пони</t>
  </si>
  <si>
    <t>Мастер-лист</t>
  </si>
  <si>
    <t>№ п/п</t>
  </si>
  <si>
    <t>№ лошади</t>
  </si>
  <si>
    <t>Разряд, категория</t>
  </si>
  <si>
    <t>Тренер</t>
  </si>
  <si>
    <t>Отметка ветеринарной инспекции</t>
  </si>
  <si>
    <t>КСК "Вента-арена", Санкт-Петербург</t>
  </si>
  <si>
    <t>26 апреля 2019</t>
  </si>
  <si>
    <t>Ахачинский А. - ВК - Санкт-Петербург</t>
  </si>
  <si>
    <r>
      <t xml:space="preserve">ЗАГОРУЙКО </t>
    </r>
    <r>
      <rPr>
        <sz val="8"/>
        <rFont val="Verdana"/>
        <family val="2"/>
      </rPr>
      <t>Екатерина, 2004</t>
    </r>
  </si>
  <si>
    <t>001604</t>
  </si>
  <si>
    <r>
      <t>ВИКОНТ</t>
    </r>
    <r>
      <rPr>
        <sz val="8"/>
        <rFont val="Verdana"/>
        <family val="2"/>
      </rPr>
      <t>-09 (131), жер., гнед., арабо-пони, Огонь, Московская область</t>
    </r>
  </si>
  <si>
    <t>010557</t>
  </si>
  <si>
    <t>Загоруйко С.</t>
  </si>
  <si>
    <t>Ружинская Е.</t>
  </si>
  <si>
    <t>Ч.вл / Санкт-Петербург</t>
  </si>
  <si>
    <r>
      <t xml:space="preserve">КАЛИНИНА </t>
    </r>
    <r>
      <rPr>
        <sz val="8"/>
        <rFont val="Verdana"/>
        <family val="2"/>
      </rPr>
      <t>Зоя, 2006</t>
    </r>
  </si>
  <si>
    <t>000906</t>
  </si>
  <si>
    <r>
      <t>БАДАН-</t>
    </r>
    <r>
      <rPr>
        <sz val="8"/>
        <rFont val="Verdana"/>
        <family val="2"/>
      </rPr>
      <t>05 (127), жер., гнед., нем.пони, Диаболо 385, Московская область</t>
    </r>
  </si>
  <si>
    <t>005714</t>
  </si>
  <si>
    <t>ООО ОУСЦ "Планерная"</t>
  </si>
  <si>
    <t>Калинина Ю.</t>
  </si>
  <si>
    <t>КСК "Велес" / Санкт-Петербург</t>
  </si>
  <si>
    <r>
      <t xml:space="preserve">ГОВОРУХИНА
</t>
    </r>
    <r>
      <rPr>
        <sz val="8"/>
        <rFont val="Verdana"/>
        <family val="2"/>
      </rPr>
      <t>Аксана,2003</t>
    </r>
  </si>
  <si>
    <t>084203</t>
  </si>
  <si>
    <r>
      <t xml:space="preserve">ФОРД МУСТАНГ-10, </t>
    </r>
    <r>
      <rPr>
        <sz val="8"/>
        <rFont val="Verdana"/>
        <family val="2"/>
      </rPr>
      <t>мерин, вор. полукр., Вихрь, Ленинградская обл</t>
    </r>
  </si>
  <si>
    <t>015649</t>
  </si>
  <si>
    <t>СПб ГБУ СШОР по кс и сп</t>
  </si>
  <si>
    <t>Дука А.</t>
  </si>
  <si>
    <t>СПб ГБУ СШОР по кс и сп/
Санкт-Петербург</t>
  </si>
  <si>
    <r>
      <t xml:space="preserve">КОВАЛЕВА
</t>
    </r>
    <r>
      <rPr>
        <sz val="8"/>
        <rFont val="Verdana"/>
        <family val="2"/>
      </rPr>
      <t>Ксения,2003</t>
    </r>
  </si>
  <si>
    <t>089203</t>
  </si>
  <si>
    <r>
      <t>ФЛЕР-10,</t>
    </r>
    <r>
      <rPr>
        <sz val="8"/>
        <rFont val="Verdana"/>
        <family val="2"/>
      </rPr>
      <t xml:space="preserve"> кобыла, т.-гн. класс пони, Вихрь, Нидерланды</t>
    </r>
  </si>
  <si>
    <t>015651</t>
  </si>
  <si>
    <r>
      <t xml:space="preserve">СМИРНОВА
</t>
    </r>
    <r>
      <rPr>
        <sz val="8"/>
        <rFont val="Verdana"/>
        <family val="2"/>
      </rPr>
      <t>Ксения,2004</t>
    </r>
  </si>
  <si>
    <t>073804</t>
  </si>
  <si>
    <r>
      <t xml:space="preserve">ДИВА ЧУДО-11, </t>
    </r>
    <r>
      <rPr>
        <sz val="8"/>
        <rFont val="Verdana"/>
        <family val="2"/>
      </rPr>
      <t>кобыла, сер. класс пони, Вихрь, ДКСК "Чудо-кони"</t>
    </r>
  </si>
  <si>
    <t>015650</t>
  </si>
  <si>
    <t xml:space="preserve"> Манежная езда ФКС СПБ №1.2</t>
  </si>
  <si>
    <t>П+мл</t>
  </si>
  <si>
    <r>
      <t xml:space="preserve">ПОЛИТИКО
</t>
    </r>
    <r>
      <rPr>
        <sz val="8"/>
        <rFont val="Verdana"/>
        <family val="2"/>
      </rPr>
      <t>Ева,2010</t>
    </r>
  </si>
  <si>
    <t>008910</t>
  </si>
  <si>
    <t>Политико М.</t>
  </si>
  <si>
    <t>Дехтерева Е.</t>
  </si>
  <si>
    <r>
      <t xml:space="preserve">КОНОВАЛОВА
</t>
    </r>
    <r>
      <rPr>
        <sz val="8"/>
        <rFont val="Verdana"/>
        <family val="2"/>
      </rPr>
      <t>Эвелина,2008</t>
    </r>
  </si>
  <si>
    <t>012608</t>
  </si>
  <si>
    <r>
      <t xml:space="preserve">ИСХАН-03, (115) </t>
    </r>
    <r>
      <rPr>
        <sz val="8"/>
        <rFont val="Verdana"/>
        <family val="2"/>
      </rPr>
      <t xml:space="preserve">мерин, гн. шетл.пони, н/о, </t>
    </r>
  </si>
  <si>
    <t>004559</t>
  </si>
  <si>
    <t>Лихицкая О.</t>
  </si>
  <si>
    <t>Шевчук Ю.</t>
  </si>
  <si>
    <t xml:space="preserve">ЦКСК "Александрова дача"/ Санкт-Петербург
</t>
  </si>
  <si>
    <r>
      <t xml:space="preserve">СМИРНОВ
</t>
    </r>
    <r>
      <rPr>
        <sz val="8"/>
        <rFont val="Verdana"/>
        <family val="2"/>
      </rPr>
      <t>Руслан,2010</t>
    </r>
  </si>
  <si>
    <t>002710</t>
  </si>
  <si>
    <r>
      <t xml:space="preserve">КАСПАРОВ-08, (127) </t>
    </r>
    <r>
      <rPr>
        <sz val="8"/>
        <rFont val="Verdana"/>
        <family val="2"/>
      </rPr>
      <t>жеребец, вор. уэльс.пони, Lemonshill Royal Fight, Нидерланды</t>
    </r>
  </si>
  <si>
    <t>010561</t>
  </si>
  <si>
    <r>
      <t xml:space="preserve">МАЙОР
</t>
    </r>
    <r>
      <rPr>
        <sz val="8"/>
        <rFont val="Verdana"/>
        <family val="2"/>
      </rPr>
      <t>Софья, 2010</t>
    </r>
  </si>
  <si>
    <t>002010</t>
  </si>
  <si>
    <r>
      <t xml:space="preserve">МЫСЛЬ-01, (106) </t>
    </r>
    <r>
      <rPr>
        <sz val="8"/>
        <rFont val="Verdana"/>
        <family val="2"/>
      </rPr>
      <t>кобыла, гн. шетл.пони, Стелс, ГПКЗ "Прилепский"</t>
    </r>
  </si>
  <si>
    <t>006267</t>
  </si>
  <si>
    <t>Минкевич Л.</t>
  </si>
  <si>
    <r>
      <t xml:space="preserve">ДИН ДОН-03, (123) </t>
    </r>
    <r>
      <rPr>
        <sz val="8"/>
        <rFont val="Verdana"/>
        <family val="2"/>
      </rPr>
      <t>мерин, сол. уэльс.пони, Berkenrode's Meliot, Нидерланды</t>
    </r>
  </si>
  <si>
    <t>006087</t>
  </si>
  <si>
    <r>
      <t xml:space="preserve">СИМАКОВСКАЯ
</t>
    </r>
    <r>
      <rPr>
        <sz val="8"/>
        <rFont val="Verdana"/>
        <family val="2"/>
      </rPr>
      <t>Алиса, 2010</t>
    </r>
  </si>
  <si>
    <r>
      <t xml:space="preserve">ЛЕДИ ВИНТЕР-12, (108) </t>
    </r>
    <r>
      <rPr>
        <sz val="8"/>
        <rFont val="Verdana"/>
        <family val="2"/>
      </rPr>
      <t>кобыла, сер. уэльс.пони, Ноджин, Москва г</t>
    </r>
  </si>
  <si>
    <t>020593</t>
  </si>
  <si>
    <r>
      <t xml:space="preserve">КУФА ЭЛЬ ДЖИБРИЛ-08, (121) </t>
    </r>
    <r>
      <rPr>
        <sz val="8"/>
        <rFont val="Verdana"/>
        <family val="2"/>
      </rPr>
      <t>мерин, рыж.-чал. уэльс.пони, Стардаст, Финляндия</t>
    </r>
  </si>
  <si>
    <t>ПКиО "Дубки", г.С.-Петербург</t>
  </si>
  <si>
    <t>П</t>
  </si>
  <si>
    <t>Манежная езда ФКС СПб № 2.2</t>
  </si>
  <si>
    <r>
      <t xml:space="preserve">ФЕДОРОВА
</t>
    </r>
    <r>
      <rPr>
        <sz val="8"/>
        <rFont val="Verdana"/>
        <family val="2"/>
      </rPr>
      <t>Александра,2008</t>
    </r>
  </si>
  <si>
    <t>000708</t>
  </si>
  <si>
    <r>
      <t>КУБОК-12,</t>
    </r>
    <r>
      <rPr>
        <sz val="8"/>
        <rFont val="Verdana"/>
        <family val="2"/>
      </rPr>
      <t xml:space="preserve"> (143) мерин, вор. класс пони, Умка, Россия</t>
    </r>
  </si>
  <si>
    <t>011767</t>
  </si>
  <si>
    <t>Пердофориди А.Ю.</t>
  </si>
  <si>
    <t>Федорова Ю.</t>
  </si>
  <si>
    <r>
      <t xml:space="preserve">СЕРГЕЕВА
</t>
    </r>
    <r>
      <rPr>
        <sz val="8"/>
        <rFont val="Verdana"/>
        <family val="2"/>
      </rPr>
      <t>София,2008</t>
    </r>
  </si>
  <si>
    <t>002908</t>
  </si>
  <si>
    <t>1Ю</t>
  </si>
  <si>
    <r>
      <t xml:space="preserve">МЕДЖИК ОФ ДЕСТЕНИ -10, </t>
    </r>
    <r>
      <rPr>
        <sz val="8"/>
        <rFont val="Verdana"/>
        <family val="2"/>
      </rPr>
      <t>кобыла, гн. класс пони, Гипноз, Россия</t>
    </r>
  </si>
  <si>
    <t>016629</t>
  </si>
  <si>
    <t>Ильина А.</t>
  </si>
  <si>
    <t>КСК "Талисман"/
Санкт-Петербург</t>
  </si>
  <si>
    <t>ЦКСК "Александрова дача"/ Санкт-Петербург</t>
  </si>
  <si>
    <t>П+ср</t>
  </si>
  <si>
    <r>
      <t xml:space="preserve">ТАРАСОВА
</t>
    </r>
    <r>
      <rPr>
        <sz val="8"/>
        <rFont val="Verdana"/>
        <family val="2"/>
      </rPr>
      <t>Агата,2008</t>
    </r>
  </si>
  <si>
    <t>010408</t>
  </si>
  <si>
    <t>001706</t>
  </si>
  <si>
    <r>
      <t xml:space="preserve">МАТЮХИНА
</t>
    </r>
    <r>
      <rPr>
        <sz val="8"/>
        <rFont val="Verdana"/>
        <family val="2"/>
      </rPr>
      <t>Екатерина,2007</t>
    </r>
  </si>
  <si>
    <t>034407</t>
  </si>
  <si>
    <r>
      <t>РАНГО-05,</t>
    </r>
    <r>
      <rPr>
        <sz val="8"/>
        <rFont val="Verdana"/>
        <family val="2"/>
      </rPr>
      <t xml:space="preserve"> (128), мерин, сер. уэльс.пони, Стихорст Селебрейшн, Нидерланды</t>
    </r>
  </si>
  <si>
    <t>010481</t>
  </si>
  <si>
    <t>Боброва Д.</t>
  </si>
  <si>
    <r>
      <t xml:space="preserve">КОБЕЦ
</t>
    </r>
    <r>
      <rPr>
        <sz val="8"/>
        <rFont val="Verdana"/>
        <family val="2"/>
      </rPr>
      <t>Сергей,2005</t>
    </r>
  </si>
  <si>
    <t>070205</t>
  </si>
  <si>
    <r>
      <t xml:space="preserve">СТРАННИК-08, (149) </t>
    </r>
    <r>
      <rPr>
        <sz val="8"/>
        <rFont val="Verdana"/>
        <family val="2"/>
      </rPr>
      <t>мерин, гн. нем.верх.пони, Вихрь, Польша</t>
    </r>
  </si>
  <si>
    <t>011820</t>
  </si>
  <si>
    <t>Беридзе И.</t>
  </si>
  <si>
    <r>
      <t xml:space="preserve">ГЕРАСИМОВА
</t>
    </r>
    <r>
      <rPr>
        <sz val="8"/>
        <rFont val="Verdana"/>
        <family val="2"/>
      </rPr>
      <t>Злата,2007</t>
    </r>
  </si>
  <si>
    <t>000207</t>
  </si>
  <si>
    <r>
      <t xml:space="preserve">СИР МАККАРТНИ-12, (132) </t>
    </r>
    <r>
      <rPr>
        <sz val="8"/>
        <rFont val="Verdana"/>
        <family val="2"/>
      </rPr>
      <t>жеребец, сол. уэльс.пони, Райбонс Мистер Родин, Россия</t>
    </r>
  </si>
  <si>
    <t>016197</t>
  </si>
  <si>
    <t>Анисимова Н.</t>
  </si>
  <si>
    <r>
      <t xml:space="preserve">ГРОМОВА
</t>
    </r>
    <r>
      <rPr>
        <sz val="8"/>
        <rFont val="Verdana"/>
        <family val="2"/>
      </rPr>
      <t>Карина,2005</t>
    </r>
  </si>
  <si>
    <t>079005</t>
  </si>
  <si>
    <t>Федоров Н.</t>
  </si>
  <si>
    <r>
      <t xml:space="preserve">ДОМАНЧУК
</t>
    </r>
    <r>
      <rPr>
        <sz val="8"/>
        <rFont val="Verdana"/>
        <family val="2"/>
      </rPr>
      <t>Анастасия,2007</t>
    </r>
  </si>
  <si>
    <t>000107</t>
  </si>
  <si>
    <r>
      <t xml:space="preserve">ЛИБРЕТТО-13, </t>
    </r>
    <r>
      <rPr>
        <sz val="8"/>
        <rFont val="Verdana"/>
        <family val="2"/>
      </rPr>
      <t>кобыла, гн. полукр., Барбарис, Россия</t>
    </r>
  </si>
  <si>
    <t>017425</t>
  </si>
  <si>
    <t>Доманчук Л.</t>
  </si>
  <si>
    <t>Костина Т.</t>
  </si>
  <si>
    <r>
      <t xml:space="preserve">БЕЛОВА
</t>
    </r>
    <r>
      <rPr>
        <sz val="8"/>
        <rFont val="Verdana"/>
        <family val="2"/>
      </rPr>
      <t>Даниэла,2004</t>
    </r>
  </si>
  <si>
    <t>012904</t>
  </si>
  <si>
    <r>
      <t xml:space="preserve">БЛЮ АЙС-12, (147) </t>
    </r>
    <r>
      <rPr>
        <sz val="8"/>
        <rFont val="Verdana"/>
        <family val="2"/>
      </rPr>
      <t>мерин, рыж.-пег. класс пони, Посандо, Россия</t>
    </r>
  </si>
  <si>
    <t>020554</t>
  </si>
  <si>
    <r>
      <t xml:space="preserve">МИСТЕР РОДИН-06, (127) </t>
    </r>
    <r>
      <rPr>
        <sz val="8"/>
        <rFont val="Verdana"/>
        <family val="2"/>
      </rPr>
      <t>жеребец, палом. уэльс.пони, Уоллингс Данте, Нидерланды</t>
    </r>
  </si>
  <si>
    <t>Плетцер А.</t>
  </si>
  <si>
    <t>П+гВ</t>
  </si>
  <si>
    <t>Командный приз. Всадники на пони.</t>
  </si>
  <si>
    <t>П+гА</t>
  </si>
  <si>
    <t xml:space="preserve"> -</t>
  </si>
  <si>
    <t>гА</t>
  </si>
  <si>
    <t>Румянцева Е.</t>
  </si>
  <si>
    <r>
      <t xml:space="preserve">Судьи: Н - Смородина Ю. - ВК - Санкт-Петербург,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Лудина И. - ВК - Санкт-Петербург</t>
    </r>
  </si>
  <si>
    <r>
      <t xml:space="preserve">ЦЫГАНОК
</t>
    </r>
    <r>
      <rPr>
        <sz val="8"/>
        <rFont val="Verdana"/>
        <family val="2"/>
      </rPr>
      <t>Дарина,2010</t>
    </r>
  </si>
  <si>
    <r>
      <t xml:space="preserve">СИМАКОВА
</t>
    </r>
    <r>
      <rPr>
        <sz val="8"/>
        <rFont val="Verdana"/>
        <family val="2"/>
      </rPr>
      <t>Алиса, 2010</t>
    </r>
  </si>
  <si>
    <t>КСК "Осиновая роща"/
Ленинградская область</t>
  </si>
  <si>
    <r>
      <rPr>
        <b/>
        <sz val="10"/>
        <rFont val="Verdana"/>
        <family val="2"/>
      </rPr>
      <t>Судьи:</t>
    </r>
    <r>
      <rPr>
        <sz val="10"/>
        <rFont val="Verdana"/>
        <family val="2"/>
      </rPr>
      <t xml:space="preserve"> Н - Смородина Ю. - ВК - Санкт-Петербург,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Лудина И. - ВК - Санкт-Петербург</t>
    </r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</si>
  <si>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</si>
  <si>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</si>
  <si>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</si>
  <si>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</si>
  <si>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</si>
  <si>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</si>
  <si>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Главный судья </t>
  </si>
  <si>
    <t>Лудина И.В.</t>
  </si>
  <si>
    <t>ВК</t>
  </si>
  <si>
    <t>Санкт-Петербург</t>
  </si>
  <si>
    <t>Член ГСК</t>
  </si>
  <si>
    <t>Технический делегат</t>
  </si>
  <si>
    <t>Егорова А.А.</t>
  </si>
  <si>
    <t>БК</t>
  </si>
  <si>
    <t>Шеф-стюард</t>
  </si>
  <si>
    <t>Стюард</t>
  </si>
  <si>
    <t>3К</t>
  </si>
  <si>
    <t>Попова А.А.</t>
  </si>
  <si>
    <t>Ветеринарный врач</t>
  </si>
  <si>
    <t>ПЕРВЕНСТВО САНКТ-ПЕТЕРБУРГА СРЕДИ ВСАДНИКОВ НА ЛОШАДЯХ ДО 150 СМ В ХОЛКЕ
КУБОК RUSSIAN MINI CUP, этап
РЕГИОНАЛЬНЫЕ СОРЕВНОВАНИЯ</t>
  </si>
  <si>
    <t>ср</t>
  </si>
  <si>
    <t>снят</t>
  </si>
  <si>
    <t>ТЕХНИЧЕСКИЕ РЕЗУЛЬТАТЫ</t>
  </si>
  <si>
    <t>Фамилия,имя 
участника</t>
  </si>
  <si>
    <t>Кличка лошади</t>
  </si>
  <si>
    <t>Сумма мест</t>
  </si>
  <si>
    <t>257</t>
  </si>
  <si>
    <t>280</t>
  </si>
  <si>
    <t>274</t>
  </si>
  <si>
    <t>281</t>
  </si>
  <si>
    <t>187</t>
  </si>
  <si>
    <t>266</t>
  </si>
  <si>
    <t>279</t>
  </si>
  <si>
    <t>260</t>
  </si>
  <si>
    <t>Главный судья</t>
  </si>
  <si>
    <t>ЛИЧНОЕ ПЕРВЕНСТВО СРЕДИ ВСАДНИКОВ  7-11 лет</t>
  </si>
  <si>
    <t>2.2</t>
  </si>
  <si>
    <t>ЛИЧНОЕ ПЕРВЕНСТВО СРЕДИ ВСАДНИКОВ  12-16 лет</t>
  </si>
  <si>
    <t xml:space="preserve"> Манежная езда ФКС СПБ №1.2 / младшая группа</t>
  </si>
  <si>
    <t>Манежная езда ФКС СПб № 2.2 / средняя группа</t>
  </si>
  <si>
    <t>гВ</t>
  </si>
  <si>
    <r>
      <t xml:space="preserve">Судьи: Н - Ахачинский А. - ВК - Санкт-Петербург, </t>
    </r>
    <r>
      <rPr>
        <b/>
        <sz val="10"/>
        <rFont val="Verdana"/>
        <family val="2"/>
      </rPr>
      <t>С - Лудина И. - ВК - Санкт-Петербург</t>
    </r>
    <r>
      <rPr>
        <sz val="10"/>
        <rFont val="Verdana"/>
        <family val="2"/>
      </rPr>
      <t>, М - Смородина Ю. - ВК - Санкт-Петербург</t>
    </r>
  </si>
  <si>
    <t>КСК "Факт"/
Санкт-Петербург</t>
  </si>
  <si>
    <t>КПп</t>
  </si>
  <si>
    <t>Смородина Ю.В.</t>
  </si>
  <si>
    <t>Ассистент ст.судьи</t>
  </si>
  <si>
    <t>Полякова Д.Д.</t>
  </si>
  <si>
    <t>Лободенко Н.Ю.</t>
  </si>
  <si>
    <t>Ахачинский А.А. - ВК - Санкт-Петербург</t>
  </si>
  <si>
    <t>Ахачинский А.А.</t>
  </si>
  <si>
    <t>ППАд</t>
  </si>
  <si>
    <r>
      <t xml:space="preserve">Судьи: Н - Лудина И. - ВК - Санкт-Петербург, </t>
    </r>
    <r>
      <rPr>
        <b/>
        <sz val="10"/>
        <rFont val="Verdana"/>
        <family val="2"/>
      </rPr>
      <t>С - Смородина Ю. - ВК - Санкт-Петербург</t>
    </r>
    <r>
      <rPr>
        <sz val="10"/>
        <rFont val="Verdana"/>
        <family val="2"/>
      </rPr>
      <t>, М - Ахачинский А. - ВК - Санкт-Петербург</t>
    </r>
  </si>
  <si>
    <t>Личный приз. Всадники на пони.</t>
  </si>
  <si>
    <t>Допущен</t>
  </si>
  <si>
    <r>
      <t xml:space="preserve">ПЕРВЕНСТВО САНКТ-ПЕТЕРБУРГА СРЕДИ ВСАДНИКОВ НА ЛОШАДЯХ ДО 150 СМ В ХОЛКЕ
</t>
    </r>
    <r>
      <rPr>
        <sz val="12"/>
        <rFont val="Verdana"/>
        <family val="2"/>
      </rPr>
      <t xml:space="preserve">( мальчики и девочки до 13 лет, мальчики и девочки 12-16 лет) </t>
    </r>
  </si>
  <si>
    <t xml:space="preserve">ПЕРВЕНСТВО САНКТ-ПЕТЕРБУРГА СРЕДИ ВСАДНИКОВ НА ЛОШАДЯХ ДО 150 СМ В ХОЛКЕ
( мальчики и девочки до 13 лет, мальчики и девочки 12-16 лет) </t>
  </si>
  <si>
    <r>
      <t xml:space="preserve">КУБОК RUSSIAN MINI CUP, ЭТАП
</t>
    </r>
    <r>
      <rPr>
        <sz val="12"/>
        <rFont val="Verdana"/>
        <family val="2"/>
      </rPr>
      <t xml:space="preserve">( мальчики и девочки до 13 лет, мальчики и девочки 12-16 лет) </t>
    </r>
  </si>
  <si>
    <r>
      <t xml:space="preserve">ПЕРВЕНСТВО САНКТ-ПЕТЕРБУРГА СРЕДИ ВСАДНИКОВ НА ЛОШАДЯХ ДО 150 СМ В ХОЛКЕ
КУБОК RUSSIAN MINI CUP, ЭТАП
</t>
    </r>
    <r>
      <rPr>
        <sz val="12"/>
        <rFont val="Verdana"/>
        <family val="2"/>
      </rPr>
      <t xml:space="preserve">( мальчики и девочки до 13 лет, мальчики и девочки 12-16 лет) 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</si>
</sst>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0.0"/>
    <numFmt numFmtId="199" formatCode="h:mm;@"/>
    <numFmt numFmtId="200" formatCode="_(\$* #,##0.00_);_(\$* \(#,##0.00\);_(\$* \-??_);_(@_)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0&quot;р.&quot;_-;\-* #,##0.00&quot;р.&quot;_-;_-* \-??&quot;р.&quot;_-;_-@_-"/>
    <numFmt numFmtId="206" formatCode="000000"/>
    <numFmt numFmtId="207" formatCode="&quot;SFr.&quot;\ #,##0;&quot;SFr.&quot;\ \-#,##0"/>
    <numFmt numFmtId="208" formatCode="_-* #,##0\ &quot;SFr.&quot;_-;\-* #,##0\ &quot;SFr.&quot;_-;_-* &quot;-&quot;\ &quot;SFr.&quot;_-;_-@_-"/>
    <numFmt numFmtId="209" formatCode="_ &quot;SFr.&quot;\ * #,##0.00_ ;_ &quot;SFr.&quot;\ * \-#,##0.00_ ;_ &quot;SFr.&quot;\ * &quot;-&quot;??_ ;_ @_ "/>
    <numFmt numFmtId="210" formatCode="_-* #,##0.00_р_._-;\-* #,##0.00_р_._-;_-* \-??_р_._-;_-@_-"/>
    <numFmt numFmtId="211" formatCode="#,##0.000"/>
  </numFmts>
  <fonts count="81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i/>
      <sz val="11"/>
      <name val="Verdana"/>
      <family val="2"/>
    </font>
    <font>
      <sz val="11"/>
      <color indexed="23"/>
      <name val="Verdana"/>
      <family val="2"/>
    </font>
    <font>
      <b/>
      <i/>
      <sz val="9"/>
      <name val="Arial Cyr"/>
      <family val="0"/>
    </font>
    <font>
      <sz val="8"/>
      <name val="Arial"/>
      <family val="2"/>
    </font>
    <font>
      <b/>
      <i/>
      <sz val="24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Calibri"/>
      <family val="2"/>
    </font>
    <font>
      <b/>
      <sz val="7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Verdana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6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6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62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6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2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62" fillId="2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62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63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63" fillId="3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63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63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63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63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63" fillId="4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3" borderId="0" applyNumberFormat="0" applyBorder="0" applyAlignment="0" applyProtection="0"/>
    <xf numFmtId="0" fontId="63" fillId="5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63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64" fillId="54" borderId="1" applyNumberFormat="0" applyAlignment="0" applyProtection="0"/>
    <xf numFmtId="0" fontId="31" fillId="15" borderId="2" applyNumberFormat="0" applyAlignment="0" applyProtection="0"/>
    <xf numFmtId="0" fontId="31" fillId="15" borderId="2" applyNumberFormat="0" applyAlignment="0" applyProtection="0"/>
    <xf numFmtId="0" fontId="31" fillId="14" borderId="2" applyNumberFormat="0" applyAlignment="0" applyProtection="0"/>
    <xf numFmtId="0" fontId="65" fillId="55" borderId="3" applyNumberFormat="0" applyAlignment="0" applyProtection="0"/>
    <xf numFmtId="0" fontId="32" fillId="56" borderId="4" applyNumberFormat="0" applyAlignment="0" applyProtection="0"/>
    <xf numFmtId="0" fontId="32" fillId="56" borderId="4" applyNumberFormat="0" applyAlignment="0" applyProtection="0"/>
    <xf numFmtId="0" fontId="32" fillId="57" borderId="4" applyNumberFormat="0" applyAlignment="0" applyProtection="0"/>
    <xf numFmtId="0" fontId="66" fillId="55" borderId="1" applyNumberFormat="0" applyAlignment="0" applyProtection="0"/>
    <xf numFmtId="0" fontId="33" fillId="56" borderId="2" applyNumberFormat="0" applyAlignment="0" applyProtection="0"/>
    <xf numFmtId="0" fontId="33" fillId="56" borderId="2" applyNumberFormat="0" applyAlignment="0" applyProtection="0"/>
    <xf numFmtId="0" fontId="33" fillId="57" borderId="2" applyNumberFormat="0" applyAlignment="0" applyProtection="0"/>
    <xf numFmtId="0" fontId="6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21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205" fontId="0" fillId="0" borderId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78" fontId="21" fillId="0" borderId="0" applyFont="0" applyFill="0" applyBorder="0" applyAlignment="0" applyProtection="0"/>
    <xf numFmtId="194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5" fontId="0" fillId="0" borderId="0" applyFill="0" applyBorder="0" applyAlignment="0" applyProtection="0"/>
    <xf numFmtId="178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205" fontId="0" fillId="0" borderId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78" fontId="22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94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205" fontId="0" fillId="0" borderId="0" applyFill="0" applyBorder="0" applyAlignment="0" applyProtection="0"/>
    <xf numFmtId="205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200" fontId="0" fillId="0" borderId="0" applyFill="0" applyBorder="0" applyAlignment="0" applyProtection="0"/>
    <xf numFmtId="205" fontId="0" fillId="0" borderId="0" applyFill="0" applyBorder="0" applyAlignment="0" applyProtection="0"/>
    <xf numFmtId="178" fontId="22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8" fontId="0" fillId="0" borderId="0" applyFill="0" applyBorder="0" applyAlignment="0" applyProtection="0"/>
    <xf numFmtId="208" fontId="0" fillId="0" borderId="0" applyFill="0" applyBorder="0" applyAlignment="0" applyProtection="0"/>
    <xf numFmtId="208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9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98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78" fontId="22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78" fontId="2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ill="0" applyBorder="0" applyAlignment="0" applyProtection="0"/>
    <xf numFmtId="178" fontId="22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22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22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0" fillId="0" borderId="0" applyFill="0" applyBorder="0" applyAlignment="0" applyProtection="0"/>
    <xf numFmtId="194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78" fontId="21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205" fontId="22" fillId="0" borderId="0" applyFill="0" applyBorder="0" applyAlignment="0" applyProtection="0"/>
    <xf numFmtId="178" fontId="21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78" fontId="21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205" fontId="22" fillId="0" borderId="0" applyFill="0" applyBorder="0" applyAlignment="0" applyProtection="0"/>
    <xf numFmtId="194" fontId="0" fillId="0" borderId="0" applyFont="0" applyFill="0" applyBorder="0" applyAlignment="0" applyProtection="0"/>
    <xf numFmtId="178" fontId="21" fillId="0" borderId="0" applyFont="0" applyFill="0" applyBorder="0" applyAlignment="0" applyProtection="0"/>
    <xf numFmtId="194" fontId="0" fillId="0" borderId="0" applyFont="0" applyFill="0" applyBorder="0" applyAlignment="0" applyProtection="0"/>
    <xf numFmtId="178" fontId="2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62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178" fontId="2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0" fontId="68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9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70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72" fillId="58" borderId="13" applyNumberFormat="0" applyAlignment="0" applyProtection="0"/>
    <xf numFmtId="0" fontId="38" fillId="59" borderId="14" applyNumberFormat="0" applyAlignment="0" applyProtection="0"/>
    <xf numFmtId="0" fontId="38" fillId="59" borderId="14" applyNumberFormat="0" applyAlignment="0" applyProtection="0"/>
    <xf numFmtId="0" fontId="38" fillId="60" borderId="14" applyNumberFormat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5" fillId="0" borderId="0" applyNumberFormat="0" applyFill="0" applyBorder="0" applyAlignment="0" applyProtection="0"/>
    <xf numFmtId="0" fontId="76" fillId="6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4" borderId="0" applyNumberFormat="0" applyBorder="0" applyAlignment="0" applyProtection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21" fillId="66" borderId="16" applyNumberFormat="0" applyAlignment="0" applyProtection="0"/>
    <xf numFmtId="0" fontId="0" fillId="66" borderId="16" applyNumberFormat="0" applyAlignment="0" applyProtection="0"/>
    <xf numFmtId="0" fontId="0" fillId="66" borderId="16" applyNumberFormat="0" applyAlignment="0" applyProtection="0"/>
    <xf numFmtId="0" fontId="0" fillId="67" borderId="16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ill="0" applyBorder="0" applyAlignment="0" applyProtection="0"/>
    <xf numFmtId="0" fontId="78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0" fontId="0" fillId="0" borderId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80" fillId="6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1031" applyFont="1" applyAlignment="1" applyProtection="1">
      <alignment vertical="center" wrapText="1"/>
      <protection locked="0"/>
    </xf>
    <xf numFmtId="0" fontId="0" fillId="0" borderId="0" xfId="1031" applyAlignment="1" applyProtection="1">
      <alignment vertical="center"/>
      <protection locked="0"/>
    </xf>
    <xf numFmtId="0" fontId="5" fillId="0" borderId="0" xfId="1031" applyFont="1" applyProtection="1">
      <alignment/>
      <protection locked="0"/>
    </xf>
    <xf numFmtId="0" fontId="5" fillId="0" borderId="0" xfId="1031" applyFont="1" applyAlignment="1" applyProtection="1">
      <alignment wrapText="1"/>
      <protection locked="0"/>
    </xf>
    <xf numFmtId="0" fontId="5" fillId="0" borderId="0" xfId="1031" applyFont="1" applyAlignment="1" applyProtection="1">
      <alignment shrinkToFit="1"/>
      <protection locked="0"/>
    </xf>
    <xf numFmtId="0" fontId="8" fillId="6" borderId="0" xfId="0" applyFont="1" applyFill="1" applyBorder="1" applyAlignment="1" applyProtection="1">
      <alignment horizontal="center" vertical="top"/>
      <protection/>
    </xf>
    <xf numFmtId="0" fontId="8" fillId="6" borderId="0" xfId="0" applyFont="1" applyFill="1" applyBorder="1" applyAlignment="1" applyProtection="1">
      <alignment vertical="top"/>
      <protection locked="0"/>
    </xf>
    <xf numFmtId="0" fontId="8" fillId="6" borderId="0" xfId="0" applyFont="1" applyFill="1" applyBorder="1" applyAlignment="1" applyProtection="1">
      <alignment horizontal="center" vertical="top"/>
      <protection locked="0"/>
    </xf>
    <xf numFmtId="1" fontId="8" fillId="6" borderId="0" xfId="0" applyNumberFormat="1" applyFont="1" applyFill="1" applyBorder="1" applyAlignment="1" applyProtection="1">
      <alignment horizontal="center" vertical="top"/>
      <protection locked="0"/>
    </xf>
    <xf numFmtId="196" fontId="8" fillId="6" borderId="0" xfId="0" applyNumberFormat="1" applyFont="1" applyFill="1" applyBorder="1" applyAlignment="1" applyProtection="1">
      <alignment horizontal="center" vertical="top"/>
      <protection/>
    </xf>
    <xf numFmtId="0" fontId="12" fillId="6" borderId="0" xfId="0" applyFont="1" applyFill="1" applyBorder="1" applyAlignment="1" applyProtection="1">
      <alignment horizontal="center" vertical="top" shrinkToFit="1"/>
      <protection locked="0"/>
    </xf>
    <xf numFmtId="197" fontId="8" fillId="6" borderId="0" xfId="0" applyNumberFormat="1" applyFont="1" applyFill="1" applyBorder="1" applyAlignment="1" applyProtection="1">
      <alignment horizontal="center" vertical="top"/>
      <protection/>
    </xf>
    <xf numFmtId="0" fontId="8" fillId="6" borderId="0" xfId="0" applyFont="1" applyFill="1" applyBorder="1" applyAlignment="1" applyProtection="1">
      <alignment/>
      <protection locked="0"/>
    </xf>
    <xf numFmtId="0" fontId="8" fillId="6" borderId="0" xfId="0" applyFont="1" applyFill="1" applyAlignment="1" applyProtection="1">
      <alignment/>
      <protection locked="0"/>
    </xf>
    <xf numFmtId="0" fontId="13" fillId="6" borderId="0" xfId="0" applyFont="1" applyFill="1" applyAlignment="1" applyProtection="1">
      <alignment/>
      <protection locked="0"/>
    </xf>
    <xf numFmtId="0" fontId="0" fillId="0" borderId="0" xfId="1031" applyFont="1" applyAlignment="1" applyProtection="1">
      <alignment vertical="center"/>
      <protection locked="0"/>
    </xf>
    <xf numFmtId="1" fontId="14" fillId="0" borderId="0" xfId="1031" applyNumberFormat="1" applyFont="1" applyProtection="1">
      <alignment/>
      <protection locked="0"/>
    </xf>
    <xf numFmtId="196" fontId="5" fillId="0" borderId="0" xfId="1031" applyNumberFormat="1" applyFont="1" applyProtection="1">
      <alignment/>
      <protection locked="0"/>
    </xf>
    <xf numFmtId="0" fontId="14" fillId="0" borderId="0" xfId="1031" applyFont="1" applyProtection="1">
      <alignment/>
      <protection locked="0"/>
    </xf>
    <xf numFmtId="196" fontId="14" fillId="0" borderId="0" xfId="1031" applyNumberFormat="1" applyFont="1" applyProtection="1">
      <alignment/>
      <protection locked="0"/>
    </xf>
    <xf numFmtId="0" fontId="2" fillId="0" borderId="0" xfId="1025" applyFont="1" applyAlignment="1" applyProtection="1">
      <alignment vertical="center"/>
      <protection locked="0"/>
    </xf>
    <xf numFmtId="1" fontId="1" fillId="0" borderId="0" xfId="1031" applyNumberFormat="1" applyFont="1" applyAlignment="1" applyProtection="1">
      <alignment vertical="center" wrapText="1"/>
      <protection locked="0"/>
    </xf>
    <xf numFmtId="196" fontId="16" fillId="0" borderId="0" xfId="1031" applyNumberFormat="1" applyFont="1" applyAlignment="1" applyProtection="1">
      <alignment horizontal="center" vertical="center"/>
      <protection locked="0"/>
    </xf>
    <xf numFmtId="0" fontId="16" fillId="0" borderId="0" xfId="1031" applyFont="1" applyAlignment="1" applyProtection="1">
      <alignment horizontal="center" vertical="center"/>
      <protection locked="0"/>
    </xf>
    <xf numFmtId="1" fontId="16" fillId="0" borderId="0" xfId="1031" applyNumberFormat="1" applyFont="1" applyAlignment="1" applyProtection="1">
      <alignment horizontal="center" vertical="center"/>
      <protection locked="0"/>
    </xf>
    <xf numFmtId="196" fontId="0" fillId="0" borderId="0" xfId="1031" applyNumberFormat="1" applyAlignment="1" applyProtection="1">
      <alignment vertical="center"/>
      <protection locked="0"/>
    </xf>
    <xf numFmtId="0" fontId="0" fillId="0" borderId="0" xfId="1025" applyFont="1" applyAlignment="1" applyProtection="1">
      <alignment vertical="center"/>
      <protection locked="0"/>
    </xf>
    <xf numFmtId="0" fontId="17" fillId="0" borderId="0" xfId="1031" applyFont="1" applyAlignment="1" applyProtection="1">
      <alignment vertical="center"/>
      <protection locked="0"/>
    </xf>
    <xf numFmtId="0" fontId="18" fillId="0" borderId="0" xfId="1031" applyFont="1" applyAlignment="1" applyProtection="1">
      <alignment vertical="center"/>
      <protection locked="0"/>
    </xf>
    <xf numFmtId="1" fontId="0" fillId="0" borderId="0" xfId="1025" applyNumberFormat="1" applyFont="1" applyAlignment="1" applyProtection="1">
      <alignment vertical="center"/>
      <protection locked="0"/>
    </xf>
    <xf numFmtId="196" fontId="0" fillId="0" borderId="0" xfId="1025" applyNumberFormat="1" applyFont="1" applyAlignment="1" applyProtection="1">
      <alignment vertical="center"/>
      <protection locked="0"/>
    </xf>
    <xf numFmtId="0" fontId="2" fillId="0" borderId="0" xfId="1031" applyFont="1" applyAlignment="1" applyProtection="1">
      <alignment vertical="center" wrapText="1"/>
      <protection locked="0"/>
    </xf>
    <xf numFmtId="0" fontId="1" fillId="0" borderId="0" xfId="1025" applyFont="1" applyAlignment="1" applyProtection="1">
      <alignment vertical="center"/>
      <protection locked="0"/>
    </xf>
    <xf numFmtId="0" fontId="15" fillId="0" borderId="0" xfId="1025" applyFont="1" applyAlignment="1" applyProtection="1">
      <alignment vertical="center"/>
      <protection locked="0"/>
    </xf>
    <xf numFmtId="0" fontId="15" fillId="0" borderId="19" xfId="1025" applyFont="1" applyBorder="1" applyAlignment="1" applyProtection="1">
      <alignment vertical="center"/>
      <protection locked="0"/>
    </xf>
    <xf numFmtId="0" fontId="15" fillId="0" borderId="0" xfId="1025" applyFont="1" applyAlignment="1" applyProtection="1">
      <alignment vertical="center"/>
      <protection locked="0"/>
    </xf>
    <xf numFmtId="0" fontId="1" fillId="0" borderId="0" xfId="1031" applyFont="1" applyAlignment="1" applyProtection="1">
      <alignment horizontal="center" vertical="center" wrapText="1"/>
      <protection locked="0"/>
    </xf>
    <xf numFmtId="0" fontId="6" fillId="67" borderId="19" xfId="1031" applyFont="1" applyFill="1" applyBorder="1" applyAlignment="1" applyProtection="1">
      <alignment horizontal="center" vertical="center" wrapText="1"/>
      <protection locked="0"/>
    </xf>
    <xf numFmtId="1" fontId="7" fillId="67" borderId="19" xfId="1029" applyNumberFormat="1" applyFont="1" applyFill="1" applyBorder="1" applyAlignment="1" applyProtection="1">
      <alignment horizontal="center" vertical="center" textRotation="90" wrapText="1"/>
      <protection locked="0"/>
    </xf>
    <xf numFmtId="196" fontId="7" fillId="67" borderId="19" xfId="1029" applyNumberFormat="1" applyFont="1" applyFill="1" applyBorder="1" applyAlignment="1" applyProtection="1">
      <alignment horizontal="center" vertical="center" wrapText="1"/>
      <protection locked="0"/>
    </xf>
    <xf numFmtId="0" fontId="7" fillId="67" borderId="19" xfId="1029" applyFont="1" applyFill="1" applyBorder="1" applyAlignment="1" applyProtection="1">
      <alignment horizontal="center" vertical="center" textRotation="90" wrapText="1"/>
      <protection locked="0"/>
    </xf>
    <xf numFmtId="0" fontId="19" fillId="0" borderId="0" xfId="1025" applyFont="1" applyAlignment="1" applyProtection="1">
      <alignment vertical="center"/>
      <protection locked="0"/>
    </xf>
    <xf numFmtId="0" fontId="5" fillId="0" borderId="0" xfId="1031" applyFont="1" applyAlignment="1" applyProtection="1">
      <alignment horizontal="center"/>
      <protection locked="0"/>
    </xf>
    <xf numFmtId="0" fontId="0" fillId="0" borderId="0" xfId="1025" applyFont="1" applyAlignment="1" applyProtection="1">
      <alignment horizontal="center" vertical="center"/>
      <protection locked="0"/>
    </xf>
    <xf numFmtId="0" fontId="5" fillId="0" borderId="0" xfId="1031" applyFont="1" applyAlignment="1" applyProtection="1">
      <alignment horizontal="center" shrinkToFi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1031" applyFont="1" applyAlignment="1" applyProtection="1">
      <alignment horizontal="center" vertical="center"/>
      <protection locked="0"/>
    </xf>
    <xf numFmtId="0" fontId="4" fillId="0" borderId="0" xfId="1031" applyFont="1" applyAlignment="1" applyProtection="1">
      <alignment horizontal="center" vertical="center"/>
      <protection locked="0"/>
    </xf>
    <xf numFmtId="0" fontId="9" fillId="0" borderId="0" xfId="1031" applyFont="1" applyAlignment="1" applyProtection="1">
      <alignment vertical="center" wrapText="1"/>
      <protection locked="0"/>
    </xf>
    <xf numFmtId="0" fontId="4" fillId="0" borderId="0" xfId="1031" applyFont="1" applyAlignment="1" applyProtection="1">
      <alignment vertical="center"/>
      <protection locked="0"/>
    </xf>
    <xf numFmtId="0" fontId="10" fillId="0" borderId="0" xfId="1025" applyFont="1" applyAlignment="1" applyProtection="1">
      <alignment/>
      <protection locked="0"/>
    </xf>
    <xf numFmtId="0" fontId="2" fillId="0" borderId="0" xfId="1025" applyFont="1" applyAlignment="1" applyProtection="1">
      <alignment horizontal="center"/>
      <protection locked="0"/>
    </xf>
    <xf numFmtId="49" fontId="2" fillId="69" borderId="19" xfId="1031" applyNumberFormat="1" applyFont="1" applyFill="1" applyBorder="1" applyAlignment="1" applyProtection="1">
      <alignment horizontal="center" vertical="center"/>
      <protection locked="0"/>
    </xf>
    <xf numFmtId="0" fontId="5" fillId="0" borderId="0" xfId="1031" applyFont="1" applyFill="1" applyAlignment="1" applyProtection="1">
      <alignment vertical="center"/>
      <protection locked="0"/>
    </xf>
    <xf numFmtId="0" fontId="6" fillId="0" borderId="19" xfId="1025" applyFont="1" applyBorder="1" applyAlignment="1" applyProtection="1">
      <alignment horizontal="center" vertical="center" wrapText="1"/>
      <protection locked="0"/>
    </xf>
    <xf numFmtId="196" fontId="10" fillId="0" borderId="19" xfId="102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29" applyFont="1" applyFill="1" applyBorder="1" applyAlignment="1" applyProtection="1">
      <alignment horizontal="center" vertical="center" wrapText="1"/>
      <protection locked="0"/>
    </xf>
    <xf numFmtId="0" fontId="6" fillId="0" borderId="19" xfId="1029" applyFont="1" applyFill="1" applyBorder="1" applyAlignment="1" applyProtection="1">
      <alignment horizontal="center" vertical="center" wrapText="1"/>
      <protection locked="0"/>
    </xf>
    <xf numFmtId="198" fontId="7" fillId="0" borderId="19" xfId="102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31" applyFont="1" applyFill="1" applyBorder="1" applyAlignment="1" applyProtection="1">
      <alignment horizontal="center" vertical="center" wrapText="1"/>
      <protection locked="0"/>
    </xf>
    <xf numFmtId="0" fontId="7" fillId="0" borderId="19" xfId="103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1030" applyFont="1" applyFill="1" applyBorder="1" applyAlignment="1" applyProtection="1">
      <alignment vertical="center" wrapText="1"/>
      <protection locked="0"/>
    </xf>
    <xf numFmtId="0" fontId="9" fillId="0" borderId="19" xfId="1029" applyFont="1" applyFill="1" applyBorder="1" applyAlignment="1" applyProtection="1">
      <alignment horizontal="center" vertical="center" wrapText="1"/>
      <protection locked="0"/>
    </xf>
    <xf numFmtId="0" fontId="6" fillId="0" borderId="19" xfId="1031" applyFont="1" applyFill="1" applyBorder="1" applyAlignment="1" applyProtection="1">
      <alignment vertical="center" wrapText="1"/>
      <protection locked="0"/>
    </xf>
    <xf numFmtId="196" fontId="24" fillId="0" borderId="19" xfId="1029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1029" applyFont="1" applyFill="1" applyBorder="1" applyAlignment="1" applyProtection="1">
      <alignment horizontal="center" vertical="center" wrapText="1"/>
      <protection locked="0"/>
    </xf>
    <xf numFmtId="0" fontId="26" fillId="0" borderId="19" xfId="1029" applyFont="1" applyFill="1" applyBorder="1" applyAlignment="1" applyProtection="1">
      <alignment horizontal="center" vertical="center" wrapText="1"/>
      <protection locked="0"/>
    </xf>
    <xf numFmtId="198" fontId="25" fillId="0" borderId="19" xfId="102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25" applyFont="1" applyFill="1" applyAlignment="1" applyProtection="1">
      <alignment vertical="center"/>
      <protection locked="0"/>
    </xf>
    <xf numFmtId="0" fontId="6" fillId="0" borderId="20" xfId="1025" applyFont="1" applyFill="1" applyBorder="1" applyAlignment="1" applyProtection="1">
      <alignment horizontal="center" vertical="center" wrapText="1"/>
      <protection locked="0"/>
    </xf>
    <xf numFmtId="0" fontId="15" fillId="0" borderId="19" xfId="1025" applyFont="1" applyFill="1" applyBorder="1" applyAlignment="1" applyProtection="1">
      <alignment vertical="center"/>
      <protection locked="0"/>
    </xf>
    <xf numFmtId="0" fontId="15" fillId="0" borderId="0" xfId="1025" applyFont="1" applyFill="1" applyAlignment="1" applyProtection="1">
      <alignment vertical="center"/>
      <protection locked="0"/>
    </xf>
    <xf numFmtId="0" fontId="28" fillId="0" borderId="19" xfId="1029" applyFont="1" applyFill="1" applyBorder="1" applyAlignment="1" applyProtection="1">
      <alignment horizontal="center" vertical="center" wrapText="1"/>
      <protection locked="0"/>
    </xf>
    <xf numFmtId="0" fontId="6" fillId="0" borderId="0" xfId="1025" applyFont="1" applyFill="1" applyAlignment="1" applyProtection="1">
      <alignment horizontal="center" vertical="center" wrapText="1"/>
      <protection locked="0"/>
    </xf>
    <xf numFmtId="0" fontId="6" fillId="0" borderId="19" xfId="1035" applyFont="1" applyFill="1" applyBorder="1" applyAlignment="1" applyProtection="1">
      <alignment horizontal="left" vertical="center" wrapText="1"/>
      <protection locked="0"/>
    </xf>
    <xf numFmtId="0" fontId="2" fillId="0" borderId="0" xfId="1031" applyFont="1" applyFill="1" applyAlignment="1" applyProtection="1">
      <alignment vertical="center" wrapText="1"/>
      <protection locked="0"/>
    </xf>
    <xf numFmtId="0" fontId="3" fillId="0" borderId="0" xfId="1031" applyFont="1" applyFill="1" applyAlignment="1" applyProtection="1">
      <alignment vertical="center" wrapText="1"/>
      <protection locked="0"/>
    </xf>
    <xf numFmtId="0" fontId="5" fillId="0" borderId="0" xfId="1031" applyFont="1" applyFill="1" applyAlignment="1" applyProtection="1">
      <alignment wrapText="1"/>
      <protection locked="0"/>
    </xf>
    <xf numFmtId="49" fontId="5" fillId="0" borderId="0" xfId="1031" applyNumberFormat="1" applyFont="1" applyFill="1" applyAlignment="1" applyProtection="1">
      <alignment wrapText="1"/>
      <protection locked="0"/>
    </xf>
    <xf numFmtId="0" fontId="5" fillId="0" borderId="0" xfId="1031" applyFont="1" applyFill="1" applyAlignment="1" applyProtection="1">
      <alignment wrapText="1" shrinkToFit="1"/>
      <protection locked="0"/>
    </xf>
    <xf numFmtId="0" fontId="5" fillId="0" borderId="0" xfId="1031" applyFont="1" applyFill="1" applyAlignment="1" applyProtection="1">
      <alignment horizontal="center" wrapText="1"/>
      <protection locked="0"/>
    </xf>
    <xf numFmtId="0" fontId="5" fillId="0" borderId="0" xfId="1031" applyFont="1" applyFill="1" applyBorder="1" applyAlignment="1" applyProtection="1">
      <alignment horizontal="center" vertical="center" wrapText="1"/>
      <protection locked="0"/>
    </xf>
    <xf numFmtId="0" fontId="6" fillId="0" borderId="19" xfId="1031" applyFont="1" applyFill="1" applyBorder="1" applyAlignment="1" applyProtection="1">
      <alignment horizontal="center" vertical="center" textRotation="90" wrapText="1"/>
      <protection locked="0"/>
    </xf>
    <xf numFmtId="0" fontId="6" fillId="0" borderId="19" xfId="1031" applyFont="1" applyFill="1" applyBorder="1" applyAlignment="1" applyProtection="1">
      <alignment horizontal="center" vertical="center" wrapText="1"/>
      <protection locked="0"/>
    </xf>
    <xf numFmtId="49" fontId="6" fillId="0" borderId="19" xfId="103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31" applyFill="1" applyAlignment="1" applyProtection="1">
      <alignment vertical="center" wrapText="1"/>
      <protection locked="0"/>
    </xf>
    <xf numFmtId="0" fontId="2" fillId="0" borderId="19" xfId="1031" applyFont="1" applyFill="1" applyBorder="1" applyAlignment="1" applyProtection="1">
      <alignment horizontal="center" vertical="center"/>
      <protection locked="0"/>
    </xf>
    <xf numFmtId="0" fontId="7" fillId="0" borderId="19" xfId="1031" applyFont="1" applyFill="1" applyBorder="1" applyAlignment="1" applyProtection="1">
      <alignment horizontal="center" vertical="center"/>
      <protection locked="0"/>
    </xf>
    <xf numFmtId="49" fontId="7" fillId="0" borderId="19" xfId="1023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621" applyNumberFormat="1" applyFont="1" applyFill="1" applyBorder="1" applyAlignment="1" applyProtection="1">
      <alignment horizontal="center" vertical="center"/>
      <protection locked="0"/>
    </xf>
    <xf numFmtId="49" fontId="7" fillId="0" borderId="19" xfId="62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03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25" applyFont="1" applyFill="1" applyAlignment="1" applyProtection="1">
      <alignment vertical="center"/>
      <protection locked="0"/>
    </xf>
    <xf numFmtId="0" fontId="0" fillId="0" borderId="19" xfId="1031" applyFont="1" applyFill="1" applyBorder="1" applyAlignment="1" applyProtection="1">
      <alignment horizontal="center" vertical="center"/>
      <protection locked="0"/>
    </xf>
    <xf numFmtId="0" fontId="0" fillId="0" borderId="0" xfId="1031" applyFont="1" applyFill="1" applyAlignment="1" applyProtection="1">
      <alignment horizontal="center" vertical="center" wrapText="1"/>
      <protection locked="0"/>
    </xf>
    <xf numFmtId="49" fontId="0" fillId="0" borderId="0" xfId="1031" applyNumberFormat="1" applyFill="1" applyAlignment="1" applyProtection="1">
      <alignment vertical="center" wrapText="1"/>
      <protection locked="0"/>
    </xf>
    <xf numFmtId="0" fontId="29" fillId="0" borderId="0" xfId="1031" applyFont="1" applyFill="1" applyAlignment="1" applyProtection="1">
      <alignment horizontal="center" vertical="center" wrapText="1"/>
      <protection locked="0"/>
    </xf>
    <xf numFmtId="0" fontId="0" fillId="0" borderId="0" xfId="1031" applyFill="1" applyAlignment="1" applyProtection="1">
      <alignment horizontal="center" vertical="center" wrapText="1"/>
      <protection locked="0"/>
    </xf>
    <xf numFmtId="0" fontId="2" fillId="0" borderId="0" xfId="1025" applyFont="1" applyFill="1" applyAlignment="1" applyProtection="1">
      <alignment vertical="center"/>
      <protection locked="0"/>
    </xf>
    <xf numFmtId="0" fontId="0" fillId="0" borderId="0" xfId="1025" applyFont="1" applyFill="1" applyAlignment="1" applyProtection="1">
      <alignment horizontal="center" vertical="center"/>
      <protection locked="0"/>
    </xf>
    <xf numFmtId="1" fontId="2" fillId="0" borderId="0" xfId="1025" applyNumberFormat="1" applyFont="1" applyFill="1" applyAlignment="1" applyProtection="1">
      <alignment vertical="center"/>
      <protection locked="0"/>
    </xf>
    <xf numFmtId="1" fontId="0" fillId="0" borderId="0" xfId="1025" applyNumberFormat="1" applyFont="1" applyFill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1" xfId="1031" applyFont="1" applyBorder="1" applyAlignment="1" applyProtection="1">
      <alignment shrinkToFit="1"/>
      <protection locked="0"/>
    </xf>
    <xf numFmtId="0" fontId="5" fillId="0" borderId="0" xfId="1031" applyFont="1" applyBorder="1" applyAlignment="1" applyProtection="1">
      <alignment shrinkToFit="1"/>
      <protection locked="0"/>
    </xf>
    <xf numFmtId="0" fontId="5" fillId="0" borderId="0" xfId="1031" applyFont="1" applyFill="1" applyBorder="1" applyAlignment="1" applyProtection="1">
      <alignment wrapText="1"/>
      <protection locked="0"/>
    </xf>
    <xf numFmtId="49" fontId="7" fillId="0" borderId="19" xfId="960" applyNumberFormat="1" applyFont="1" applyFill="1" applyBorder="1" applyAlignment="1">
      <alignment horizontal="center" vertical="center" wrapText="1"/>
      <protection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95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>
      <alignment horizontal="left" vertical="center" wrapText="1"/>
    </xf>
    <xf numFmtId="0" fontId="23" fillId="0" borderId="0" xfId="1025" applyFont="1" applyAlignment="1" applyProtection="1">
      <alignment vertical="center" wrapText="1"/>
      <protection locked="0"/>
    </xf>
    <xf numFmtId="0" fontId="7" fillId="0" borderId="19" xfId="821" applyFont="1" applyFill="1" applyBorder="1" applyAlignment="1">
      <alignment horizontal="center" vertical="center" wrapText="1"/>
      <protection/>
    </xf>
    <xf numFmtId="0" fontId="6" fillId="0" borderId="19" xfId="1025" applyFont="1" applyFill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Fill="1" applyBorder="1" applyAlignment="1">
      <alignment horizontal="center" vertical="center" wrapText="1"/>
    </xf>
    <xf numFmtId="0" fontId="9" fillId="0" borderId="0" xfId="1031" applyFont="1" applyAlignment="1" applyProtection="1">
      <alignment horizontal="center" vertical="center" wrapText="1"/>
      <protection locked="0"/>
    </xf>
    <xf numFmtId="0" fontId="10" fillId="0" borderId="0" xfId="1031" applyFont="1" applyFill="1" applyAlignment="1" applyProtection="1">
      <alignment vertical="center" wrapText="1"/>
      <protection locked="0"/>
    </xf>
    <xf numFmtId="0" fontId="0" fillId="0" borderId="0" xfId="729">
      <alignment/>
      <protection/>
    </xf>
    <xf numFmtId="0" fontId="1" fillId="0" borderId="0" xfId="1036" applyFont="1" applyFill="1" applyAlignment="1">
      <alignment vertical="center" wrapText="1"/>
      <protection/>
    </xf>
    <xf numFmtId="0" fontId="46" fillId="0" borderId="0" xfId="1025" applyNumberFormat="1" applyFont="1" applyFill="1" applyBorder="1" applyAlignment="1" applyProtection="1">
      <alignment vertical="center"/>
      <protection locked="0"/>
    </xf>
    <xf numFmtId="0" fontId="46" fillId="0" borderId="19" xfId="1025" applyNumberFormat="1" applyFont="1" applyFill="1" applyBorder="1" applyAlignment="1" applyProtection="1">
      <alignment vertical="center"/>
      <protection locked="0"/>
    </xf>
    <xf numFmtId="0" fontId="0" fillId="0" borderId="19" xfId="729" applyBorder="1">
      <alignment/>
      <protection/>
    </xf>
    <xf numFmtId="0" fontId="7" fillId="0" borderId="19" xfId="1025" applyNumberFormat="1" applyFont="1" applyFill="1" applyBorder="1" applyAlignment="1" applyProtection="1">
      <alignment vertical="center"/>
      <protection locked="0"/>
    </xf>
    <xf numFmtId="0" fontId="0" fillId="0" borderId="19" xfId="729" applyBorder="1" applyAlignment="1">
      <alignment horizontal="center" vertical="center"/>
      <protection/>
    </xf>
    <xf numFmtId="0" fontId="7" fillId="0" borderId="19" xfId="1025" applyNumberFormat="1" applyFont="1" applyFill="1" applyBorder="1" applyAlignment="1" applyProtection="1">
      <alignment vertical="center" wrapText="1"/>
      <protection locked="0"/>
    </xf>
    <xf numFmtId="0" fontId="2" fillId="0" borderId="0" xfId="1025" applyNumberFormat="1" applyFont="1" applyFill="1" applyBorder="1" applyAlignment="1" applyProtection="1">
      <alignment vertical="center"/>
      <protection locked="0"/>
    </xf>
    <xf numFmtId="49" fontId="2" fillId="0" borderId="0" xfId="1025" applyNumberFormat="1" applyFont="1" applyFill="1" applyBorder="1" applyAlignment="1" applyProtection="1">
      <alignment vertical="center"/>
      <protection locked="0"/>
    </xf>
    <xf numFmtId="0" fontId="2" fillId="0" borderId="0" xfId="1026" applyNumberFormat="1" applyFont="1" applyFill="1" applyBorder="1" applyAlignment="1" applyProtection="1">
      <alignment vertical="center"/>
      <protection locked="0"/>
    </xf>
    <xf numFmtId="0" fontId="47" fillId="0" borderId="0" xfId="1022" applyFont="1" applyFill="1" applyBorder="1" applyAlignment="1" applyProtection="1">
      <alignment horizontal="center" vertical="top"/>
      <protection/>
    </xf>
    <xf numFmtId="0" fontId="47" fillId="0" borderId="0" xfId="1022" applyFont="1" applyFill="1" applyBorder="1" applyAlignment="1" applyProtection="1">
      <alignment horizontal="center" vertical="top"/>
      <protection locked="0"/>
    </xf>
    <xf numFmtId="0" fontId="8" fillId="7" borderId="0" xfId="1022" applyFont="1" applyFill="1" applyBorder="1" applyProtection="1">
      <alignment/>
      <protection locked="0"/>
    </xf>
    <xf numFmtId="0" fontId="8" fillId="7" borderId="0" xfId="1022" applyFont="1" applyFill="1" applyProtection="1">
      <alignment/>
      <protection locked="0"/>
    </xf>
    <xf numFmtId="0" fontId="8" fillId="7" borderId="0" xfId="1022" applyFont="1" applyFill="1" applyBorder="1" applyAlignment="1" applyProtection="1">
      <alignment vertical="top"/>
      <protection locked="0"/>
    </xf>
    <xf numFmtId="0" fontId="1" fillId="0" borderId="0" xfId="726" applyFont="1" applyFill="1" applyAlignment="1">
      <alignment vertical="center" wrapText="1"/>
      <protection/>
    </xf>
    <xf numFmtId="0" fontId="22" fillId="0" borderId="0" xfId="871">
      <alignment/>
      <protection/>
    </xf>
    <xf numFmtId="0" fontId="50" fillId="0" borderId="0" xfId="871" applyFont="1" applyAlignment="1">
      <alignment horizontal="center"/>
      <protection/>
    </xf>
    <xf numFmtId="0" fontId="51" fillId="0" borderId="0" xfId="815" applyFont="1" applyBorder="1" applyAlignment="1">
      <alignment horizontal="left"/>
      <protection/>
    </xf>
    <xf numFmtId="0" fontId="52" fillId="0" borderId="0" xfId="871" applyFont="1">
      <alignment/>
      <protection/>
    </xf>
    <xf numFmtId="0" fontId="51" fillId="0" borderId="0" xfId="1032" applyFont="1" applyFill="1" applyBorder="1" applyAlignment="1" applyProtection="1">
      <alignment horizontal="right" vertical="center"/>
      <protection locked="0"/>
    </xf>
    <xf numFmtId="0" fontId="53" fillId="0" borderId="0" xfId="871" applyFont="1">
      <alignment/>
      <protection/>
    </xf>
    <xf numFmtId="0" fontId="48" fillId="0" borderId="19" xfId="815" applyFont="1" applyFill="1" applyBorder="1" applyAlignment="1">
      <alignment horizontal="center" vertical="center" textRotation="90"/>
      <protection/>
    </xf>
    <xf numFmtId="0" fontId="48" fillId="0" borderId="19" xfId="1034" applyFont="1" applyFill="1" applyBorder="1" applyAlignment="1">
      <alignment horizontal="center" vertical="center" wrapText="1"/>
      <protection/>
    </xf>
    <xf numFmtId="0" fontId="48" fillId="0" borderId="22" xfId="1034" applyFont="1" applyFill="1" applyBorder="1" applyAlignment="1">
      <alignment horizontal="center" vertical="center" wrapText="1"/>
      <protection/>
    </xf>
    <xf numFmtId="0" fontId="3" fillId="0" borderId="0" xfId="815" applyFont="1">
      <alignment/>
      <protection/>
    </xf>
    <xf numFmtId="0" fontId="48" fillId="0" borderId="23" xfId="1034" applyFont="1" applyFill="1" applyBorder="1" applyAlignment="1">
      <alignment horizontal="center" vertical="center" wrapText="1"/>
      <protection/>
    </xf>
    <xf numFmtId="0" fontId="55" fillId="0" borderId="23" xfId="1034" applyFont="1" applyFill="1" applyBorder="1" applyAlignment="1">
      <alignment horizontal="center" vertical="center" wrapText="1"/>
      <protection/>
    </xf>
    <xf numFmtId="1" fontId="56" fillId="0" borderId="23" xfId="730" applyNumberFormat="1" applyFont="1" applyBorder="1" applyAlignment="1">
      <alignment horizontal="center" vertical="center" wrapText="1"/>
      <protection/>
    </xf>
    <xf numFmtId="49" fontId="7" fillId="0" borderId="19" xfId="1032" applyNumberFormat="1" applyFont="1" applyFill="1" applyBorder="1" applyAlignment="1" applyProtection="1">
      <alignment horizontal="center" vertical="center"/>
      <protection locked="0"/>
    </xf>
    <xf numFmtId="3" fontId="55" fillId="0" borderId="19" xfId="730" applyNumberFormat="1" applyFont="1" applyFill="1" applyBorder="1" applyAlignment="1">
      <alignment horizontal="center" vertical="center" wrapText="1"/>
      <protection/>
    </xf>
    <xf numFmtId="0" fontId="3" fillId="0" borderId="0" xfId="815" applyFont="1" applyFill="1">
      <alignment/>
      <protection/>
    </xf>
    <xf numFmtId="1" fontId="17" fillId="0" borderId="0" xfId="730" applyNumberFormat="1" applyFont="1" applyBorder="1" applyAlignment="1">
      <alignment horizontal="center" vertical="center" wrapText="1"/>
      <protection/>
    </xf>
    <xf numFmtId="0" fontId="11" fillId="0" borderId="0" xfId="730" applyFont="1" applyFill="1" applyBorder="1" applyAlignment="1">
      <alignment horizontal="center" vertical="center" wrapText="1"/>
      <protection/>
    </xf>
    <xf numFmtId="0" fontId="57" fillId="0" borderId="0" xfId="730" applyFont="1" applyFill="1" applyBorder="1" applyAlignment="1">
      <alignment horizontal="left" vertical="center" wrapText="1"/>
      <protection/>
    </xf>
    <xf numFmtId="0" fontId="58" fillId="0" borderId="0" xfId="730" applyFont="1" applyFill="1" applyBorder="1" applyAlignment="1">
      <alignment vertical="center" wrapText="1"/>
      <protection/>
    </xf>
    <xf numFmtId="0" fontId="57" fillId="0" borderId="0" xfId="730" applyFont="1" applyFill="1" applyBorder="1" applyAlignment="1">
      <alignment vertical="center" wrapText="1"/>
      <protection/>
    </xf>
    <xf numFmtId="0" fontId="11" fillId="0" borderId="0" xfId="730" applyFont="1" applyFill="1" applyBorder="1" applyAlignment="1">
      <alignment vertical="center"/>
      <protection/>
    </xf>
    <xf numFmtId="211" fontId="47" fillId="0" borderId="0" xfId="730" applyNumberFormat="1" applyFont="1" applyFill="1" applyBorder="1" applyAlignment="1">
      <alignment horizontal="center" vertical="center" wrapText="1"/>
      <protection/>
    </xf>
    <xf numFmtId="4" fontId="47" fillId="0" borderId="0" xfId="730" applyNumberFormat="1" applyFont="1" applyFill="1" applyBorder="1" applyAlignment="1">
      <alignment horizontal="center" vertical="center" wrapText="1"/>
      <protection/>
    </xf>
    <xf numFmtId="196" fontId="48" fillId="0" borderId="0" xfId="1024" applyNumberFormat="1" applyFont="1" applyFill="1" applyBorder="1" applyAlignment="1">
      <alignment horizontal="center" vertical="center" wrapText="1"/>
      <protection/>
    </xf>
    <xf numFmtId="0" fontId="55" fillId="0" borderId="0" xfId="1027" applyFont="1" applyAlignment="1" applyProtection="1">
      <alignment vertical="center"/>
      <protection locked="0"/>
    </xf>
    <xf numFmtId="0" fontId="55" fillId="0" borderId="0" xfId="730" applyFont="1">
      <alignment/>
      <protection/>
    </xf>
    <xf numFmtId="0" fontId="55" fillId="0" borderId="0" xfId="1025" applyFont="1" applyAlignment="1" applyProtection="1">
      <alignment vertical="center"/>
      <protection locked="0"/>
    </xf>
    <xf numFmtId="0" fontId="0" fillId="0" borderId="0" xfId="1027" applyFont="1" applyAlignment="1" applyProtection="1">
      <alignment vertical="center"/>
      <protection locked="0"/>
    </xf>
    <xf numFmtId="0" fontId="11" fillId="0" borderId="0" xfId="1027" applyFont="1" applyAlignment="1" applyProtection="1">
      <alignment vertical="center"/>
      <protection locked="0"/>
    </xf>
    <xf numFmtId="0" fontId="48" fillId="0" borderId="0" xfId="1024" applyFont="1" applyBorder="1" applyAlignment="1">
      <alignment horizontal="centerContinuous" vertical="center" wrapText="1"/>
      <protection/>
    </xf>
    <xf numFmtId="0" fontId="55" fillId="0" borderId="0" xfId="1028" applyFont="1" applyFill="1" applyBorder="1" applyAlignment="1">
      <alignment horizontal="centerContinuous" vertical="center" wrapText="1"/>
      <protection/>
    </xf>
    <xf numFmtId="49" fontId="55" fillId="0" borderId="0" xfId="785" applyNumberFormat="1" applyFont="1" applyBorder="1" applyAlignment="1">
      <alignment horizontal="left" vertical="center" wrapText="1"/>
      <protection/>
    </xf>
    <xf numFmtId="49" fontId="55" fillId="0" borderId="0" xfId="785" applyNumberFormat="1" applyFont="1" applyBorder="1" applyAlignment="1">
      <alignment vertical="center"/>
      <protection/>
    </xf>
    <xf numFmtId="1" fontId="55" fillId="0" borderId="0" xfId="1027" applyNumberFormat="1" applyFont="1" applyAlignment="1" applyProtection="1">
      <alignment vertical="center"/>
      <protection locked="0"/>
    </xf>
    <xf numFmtId="196" fontId="55" fillId="0" borderId="0" xfId="1027" applyNumberFormat="1" applyFont="1" applyAlignment="1" applyProtection="1">
      <alignment vertical="center"/>
      <protection locked="0"/>
    </xf>
    <xf numFmtId="0" fontId="11" fillId="0" borderId="0" xfId="815">
      <alignment/>
      <protection/>
    </xf>
    <xf numFmtId="0" fontId="5" fillId="0" borderId="0" xfId="1031" applyFont="1" applyFill="1" applyAlignment="1" applyProtection="1">
      <alignment horizontal="left" vertical="center"/>
      <protection locked="0"/>
    </xf>
    <xf numFmtId="49" fontId="55" fillId="0" borderId="23" xfId="1034" applyNumberFormat="1" applyFont="1" applyFill="1" applyBorder="1" applyAlignment="1">
      <alignment horizontal="center" vertical="center" wrapText="1"/>
      <protection/>
    </xf>
    <xf numFmtId="211" fontId="55" fillId="0" borderId="19" xfId="730" applyNumberFormat="1" applyFont="1" applyFill="1" applyBorder="1" applyAlignment="1">
      <alignment horizontal="center" vertical="center" wrapText="1"/>
      <protection/>
    </xf>
    <xf numFmtId="0" fontId="6" fillId="0" borderId="0" xfId="1025" applyFont="1" applyFill="1" applyBorder="1" applyAlignment="1" applyProtection="1">
      <alignment horizontal="center" vertical="center" wrapText="1"/>
      <protection locked="0"/>
    </xf>
    <xf numFmtId="196" fontId="55" fillId="0" borderId="19" xfId="730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1" fillId="0" borderId="0" xfId="699" applyFont="1" applyFill="1" applyAlignment="1">
      <alignment horizontal="center" vertical="center" wrapText="1"/>
      <protection/>
    </xf>
    <xf numFmtId="0" fontId="2" fillId="0" borderId="0" xfId="1031" applyFont="1" applyFill="1" applyAlignment="1" applyProtection="1">
      <alignment horizontal="center" vertical="center" wrapText="1"/>
      <protection locked="0"/>
    </xf>
    <xf numFmtId="0" fontId="4" fillId="0" borderId="0" xfId="1031" applyFont="1" applyFill="1" applyAlignment="1" applyProtection="1">
      <alignment horizontal="center" vertical="center" wrapText="1"/>
      <protection locked="0"/>
    </xf>
    <xf numFmtId="0" fontId="23" fillId="0" borderId="0" xfId="1025" applyFont="1" applyAlignment="1" applyProtection="1">
      <alignment horizontal="center" vertical="center" wrapText="1"/>
      <protection locked="0"/>
    </xf>
    <xf numFmtId="0" fontId="6" fillId="67" borderId="19" xfId="1031" applyFont="1" applyFill="1" applyBorder="1" applyAlignment="1" applyProtection="1">
      <alignment horizontal="center" vertical="center" wrapText="1"/>
      <protection locked="0"/>
    </xf>
    <xf numFmtId="196" fontId="6" fillId="67" borderId="19" xfId="103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25" applyFont="1" applyAlignment="1" applyProtection="1">
      <alignment horizontal="center"/>
      <protection locked="0"/>
    </xf>
    <xf numFmtId="0" fontId="10" fillId="0" borderId="0" xfId="1025" applyFont="1" applyAlignment="1" applyProtection="1">
      <alignment horizontal="center"/>
      <protection locked="0"/>
    </xf>
    <xf numFmtId="0" fontId="6" fillId="67" borderId="19" xfId="1029" applyFont="1" applyFill="1" applyBorder="1" applyAlignment="1" applyProtection="1">
      <alignment horizontal="center" vertical="center"/>
      <protection locked="0"/>
    </xf>
    <xf numFmtId="0" fontId="2" fillId="0" borderId="0" xfId="1031" applyFont="1" applyAlignment="1" applyProtection="1">
      <alignment horizontal="center" vertical="center" wrapText="1"/>
      <protection locked="0"/>
    </xf>
    <xf numFmtId="0" fontId="4" fillId="0" borderId="0" xfId="1031" applyFont="1" applyAlignment="1" applyProtection="1">
      <alignment horizontal="center" vertical="center" wrapText="1"/>
      <protection locked="0"/>
    </xf>
    <xf numFmtId="0" fontId="4" fillId="0" borderId="0" xfId="1031" applyFont="1" applyAlignment="1" applyProtection="1">
      <alignment horizontal="center" vertical="center"/>
      <protection locked="0"/>
    </xf>
    <xf numFmtId="0" fontId="6" fillId="67" borderId="19" xfId="1031" applyFont="1" applyFill="1" applyBorder="1" applyAlignment="1" applyProtection="1">
      <alignment horizontal="center" vertical="center" textRotation="90" wrapText="1"/>
      <protection locked="0"/>
    </xf>
    <xf numFmtId="0" fontId="20" fillId="67" borderId="22" xfId="1031" applyFont="1" applyFill="1" applyBorder="1" applyAlignment="1" applyProtection="1">
      <alignment horizontal="center" vertical="center" textRotation="90" wrapText="1"/>
      <protection locked="0"/>
    </xf>
    <xf numFmtId="0" fontId="20" fillId="67" borderId="23" xfId="1031" applyFont="1" applyFill="1" applyBorder="1" applyAlignment="1" applyProtection="1">
      <alignment horizontal="center" vertical="center" textRotation="90" wrapText="1"/>
      <protection locked="0"/>
    </xf>
    <xf numFmtId="0" fontId="5" fillId="0" borderId="21" xfId="1031" applyFont="1" applyBorder="1" applyAlignment="1" applyProtection="1">
      <alignment horizontal="right" shrinkToFit="1"/>
      <protection locked="0"/>
    </xf>
    <xf numFmtId="0" fontId="8" fillId="0" borderId="0" xfId="1031" applyFont="1" applyAlignment="1" applyProtection="1">
      <alignment horizontal="center" vertical="center" wrapText="1"/>
      <protection locked="0"/>
    </xf>
    <xf numFmtId="0" fontId="8" fillId="0" borderId="0" xfId="1031" applyFont="1" applyAlignment="1" applyProtection="1">
      <alignment horizontal="center" vertical="center"/>
      <protection locked="0"/>
    </xf>
    <xf numFmtId="0" fontId="20" fillId="67" borderId="19" xfId="1031" applyFont="1" applyFill="1" applyBorder="1" applyAlignment="1" applyProtection="1">
      <alignment horizontal="center" vertical="center" textRotation="90" wrapText="1"/>
      <protection locked="0"/>
    </xf>
    <xf numFmtId="0" fontId="3" fillId="0" borderId="0" xfId="1031" applyFont="1" applyAlignment="1" applyProtection="1">
      <alignment horizontal="center" vertical="center"/>
      <protection locked="0"/>
    </xf>
    <xf numFmtId="0" fontId="6" fillId="67" borderId="24" xfId="1031" applyFont="1" applyFill="1" applyBorder="1" applyAlignment="1" applyProtection="1">
      <alignment horizontal="center" vertical="center" wrapText="1"/>
      <protection locked="0"/>
    </xf>
    <xf numFmtId="0" fontId="6" fillId="67" borderId="0" xfId="1031" applyFont="1" applyFill="1" applyBorder="1" applyAlignment="1" applyProtection="1">
      <alignment horizontal="center" vertical="center" wrapText="1"/>
      <protection locked="0"/>
    </xf>
    <xf numFmtId="0" fontId="9" fillId="0" borderId="0" xfId="1031" applyFont="1" applyAlignment="1" applyProtection="1">
      <alignment horizontal="center" vertical="center" wrapText="1"/>
      <protection locked="0"/>
    </xf>
    <xf numFmtId="9" fontId="54" fillId="0" borderId="22" xfId="1034" applyNumberFormat="1" applyFont="1" applyFill="1" applyBorder="1" applyAlignment="1">
      <alignment horizontal="center" vertical="center" wrapText="1"/>
      <protection/>
    </xf>
    <xf numFmtId="0" fontId="54" fillId="0" borderId="23" xfId="1034" applyFont="1" applyFill="1" applyBorder="1" applyAlignment="1">
      <alignment horizontal="center" vertical="center" wrapText="1"/>
      <protection/>
    </xf>
    <xf numFmtId="0" fontId="48" fillId="0" borderId="22" xfId="815" applyFont="1" applyFill="1" applyBorder="1" applyAlignment="1">
      <alignment horizontal="center" vertical="center" wrapText="1"/>
      <protection/>
    </xf>
    <xf numFmtId="0" fontId="48" fillId="0" borderId="23" xfId="815" applyFont="1" applyFill="1" applyBorder="1" applyAlignment="1">
      <alignment horizontal="center" vertical="center" wrapText="1"/>
      <protection/>
    </xf>
    <xf numFmtId="0" fontId="48" fillId="0" borderId="0" xfId="871" applyFont="1" applyAlignment="1">
      <alignment horizontal="center" wrapText="1"/>
      <protection/>
    </xf>
    <xf numFmtId="0" fontId="49" fillId="0" borderId="0" xfId="871" applyFont="1" applyBorder="1" applyAlignment="1">
      <alignment horizontal="center" vertical="center" wrapText="1"/>
      <protection/>
    </xf>
    <xf numFmtId="0" fontId="48" fillId="0" borderId="0" xfId="871" applyFont="1" applyAlignment="1">
      <alignment horizontal="center"/>
      <protection/>
    </xf>
    <xf numFmtId="0" fontId="48" fillId="0" borderId="19" xfId="815" applyFont="1" applyFill="1" applyBorder="1" applyAlignment="1">
      <alignment horizontal="center" vertical="center" textRotation="90"/>
      <protection/>
    </xf>
    <xf numFmtId="0" fontId="48" fillId="0" borderId="19" xfId="1034" applyFont="1" applyFill="1" applyBorder="1" applyAlignment="1">
      <alignment horizontal="center" vertical="center" wrapText="1"/>
      <protection/>
    </xf>
    <xf numFmtId="0" fontId="48" fillId="0" borderId="22" xfId="815" applyFont="1" applyFill="1" applyBorder="1" applyAlignment="1">
      <alignment horizontal="center" vertical="center" textRotation="90" wrapText="1"/>
      <protection/>
    </xf>
    <xf numFmtId="0" fontId="48" fillId="0" borderId="23" xfId="815" applyFont="1" applyFill="1" applyBorder="1" applyAlignment="1">
      <alignment horizontal="center" vertical="center" textRotation="90" wrapText="1"/>
      <protection/>
    </xf>
    <xf numFmtId="0" fontId="5" fillId="69" borderId="19" xfId="1033" applyFont="1" applyFill="1" applyBorder="1" applyAlignment="1" applyProtection="1">
      <alignment horizontal="center" vertical="center" wrapText="1"/>
      <protection locked="0"/>
    </xf>
    <xf numFmtId="0" fontId="48" fillId="0" borderId="25" xfId="1034" applyFont="1" applyFill="1" applyBorder="1" applyAlignment="1">
      <alignment horizontal="center" vertical="center" wrapText="1"/>
      <protection/>
    </xf>
    <xf numFmtId="0" fontId="48" fillId="0" borderId="26" xfId="1034" applyFont="1" applyFill="1" applyBorder="1" applyAlignment="1">
      <alignment horizontal="center" vertical="center" wrapText="1"/>
      <protection/>
    </xf>
    <xf numFmtId="0" fontId="56" fillId="0" borderId="19" xfId="1034" applyFont="1" applyFill="1" applyBorder="1" applyAlignment="1">
      <alignment horizontal="center" vertical="center" wrapText="1"/>
      <protection/>
    </xf>
    <xf numFmtId="0" fontId="10" fillId="0" borderId="0" xfId="1031" applyFont="1" applyFill="1" applyAlignment="1" applyProtection="1">
      <alignment horizontal="center" vertical="center" wrapText="1"/>
      <protection locked="0"/>
    </xf>
    <xf numFmtId="0" fontId="9" fillId="0" borderId="0" xfId="1036" applyFont="1" applyFill="1" applyAlignment="1">
      <alignment horizontal="center" vertical="center" wrapText="1"/>
      <protection/>
    </xf>
  </cellXfs>
  <cellStyles count="1068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Hyperlink" xfId="287"/>
    <cellStyle name="Currency" xfId="288"/>
    <cellStyle name="Currency [0]" xfId="289"/>
    <cellStyle name="Денежный 10" xfId="290"/>
    <cellStyle name="Денежный 10 2" xfId="291"/>
    <cellStyle name="Денежный 10 2 2" xfId="292"/>
    <cellStyle name="Денежный 10 2 3" xfId="293"/>
    <cellStyle name="Денежный 10 2 3 2" xfId="294"/>
    <cellStyle name="Денежный 10 2 3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1" xfId="311"/>
    <cellStyle name="Денежный 11 10" xfId="312"/>
    <cellStyle name="Денежный 11 11" xfId="313"/>
    <cellStyle name="Денежный 11 11 2" xfId="314"/>
    <cellStyle name="Денежный 11 11 3" xfId="315"/>
    <cellStyle name="Денежный 11 12" xfId="316"/>
    <cellStyle name="Денежный 11 13" xfId="317"/>
    <cellStyle name="Денежный 11 14" xfId="318"/>
    <cellStyle name="Денежный 11 2" xfId="319"/>
    <cellStyle name="Денежный 11 2 2" xfId="320"/>
    <cellStyle name="Денежный 11 2 2 2" xfId="321"/>
    <cellStyle name="Денежный 11 2 2 3" xfId="322"/>
    <cellStyle name="Денежный 11 2 3" xfId="323"/>
    <cellStyle name="Денежный 11 3" xfId="324"/>
    <cellStyle name="Денежный 11 4" xfId="325"/>
    <cellStyle name="Денежный 11 5" xfId="326"/>
    <cellStyle name="Денежный 11 6" xfId="327"/>
    <cellStyle name="Денежный 11 7" xfId="328"/>
    <cellStyle name="Денежный 11 8" xfId="329"/>
    <cellStyle name="Денежный 11 9" xfId="330"/>
    <cellStyle name="Денежный 11 9 12" xfId="331"/>
    <cellStyle name="Денежный 11 9 2" xfId="332"/>
    <cellStyle name="Денежный 11 9 3" xfId="333"/>
    <cellStyle name="Денежный 11 9 4" xfId="334"/>
    <cellStyle name="Денежный 11 9 5" xfId="335"/>
    <cellStyle name="Денежный 11 9 6" xfId="336"/>
    <cellStyle name="Денежный 11 9 7" xfId="337"/>
    <cellStyle name="Денежный 12" xfId="338"/>
    <cellStyle name="Денежный 12 10" xfId="339"/>
    <cellStyle name="Денежный 12 11" xfId="340"/>
    <cellStyle name="Денежный 12 12" xfId="341"/>
    <cellStyle name="Денежный 12 12 10" xfId="342"/>
    <cellStyle name="Денежный 12 12 2" xfId="343"/>
    <cellStyle name="Денежный 12 12 2 2" xfId="344"/>
    <cellStyle name="Денежный 12 12 2 3" xfId="345"/>
    <cellStyle name="Денежный 12 12 2 4" xfId="346"/>
    <cellStyle name="Денежный 12 12 3" xfId="347"/>
    <cellStyle name="Денежный 12 12 3 2" xfId="348"/>
    <cellStyle name="Денежный 12 12 4" xfId="349"/>
    <cellStyle name="Денежный 12 12 5" xfId="350"/>
    <cellStyle name="Денежный 12 12 6" xfId="351"/>
    <cellStyle name="Денежный 12 12 7" xfId="352"/>
    <cellStyle name="Денежный 12 12 8" xfId="353"/>
    <cellStyle name="Денежный 12 12 9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14" xfId="402"/>
    <cellStyle name="Денежный 2 10 2 2" xfId="403"/>
    <cellStyle name="Денежный 2 10 2 2 2" xfId="404"/>
    <cellStyle name="Денежный 2 10 2 3" xfId="405"/>
    <cellStyle name="Денежный 2 10 2 4" xfId="406"/>
    <cellStyle name="Денежный 2 10 2 5" xfId="407"/>
    <cellStyle name="Денежный 2 10 2 6" xfId="408"/>
    <cellStyle name="Денежный 2 10 2 7" xfId="409"/>
    <cellStyle name="Денежный 2 10 2 8" xfId="410"/>
    <cellStyle name="Денежный 2 10 2 9" xfId="411"/>
    <cellStyle name="Денежный 2 10 3" xfId="412"/>
    <cellStyle name="Денежный 2 11" xfId="413"/>
    <cellStyle name="Денежный 2 11 2" xfId="414"/>
    <cellStyle name="Денежный 2 11 2 2" xfId="415"/>
    <cellStyle name="Денежный 2 11 2 3" xfId="416"/>
    <cellStyle name="Денежный 2 11 3" xfId="417"/>
    <cellStyle name="Денежный 2 12" xfId="418"/>
    <cellStyle name="Денежный 2 13" xfId="419"/>
    <cellStyle name="Денежный 2 13 2" xfId="420"/>
    <cellStyle name="Денежный 2 13 3" xfId="421"/>
    <cellStyle name="Денежный 2 14" xfId="422"/>
    <cellStyle name="Денежный 2 15" xfId="423"/>
    <cellStyle name="Денежный 2 16" xfId="424"/>
    <cellStyle name="Денежный 2 17" xfId="425"/>
    <cellStyle name="Денежный 2 18" xfId="426"/>
    <cellStyle name="Денежный 2 19" xfId="427"/>
    <cellStyle name="Денежный 2 2" xfId="428"/>
    <cellStyle name="Денежный 2 2 10" xfId="429"/>
    <cellStyle name="Денежный 2 2 11" xfId="430"/>
    <cellStyle name="Денежный 2 2 12" xfId="431"/>
    <cellStyle name="Денежный 2 2 2" xfId="432"/>
    <cellStyle name="Денежный 2 2 2 10" xfId="433"/>
    <cellStyle name="Денежный 2 2 2 11" xfId="434"/>
    <cellStyle name="Денежный 2 2 2 2" xfId="435"/>
    <cellStyle name="Денежный 2 2 2 3" xfId="436"/>
    <cellStyle name="Денежный 2 2 2 4" xfId="437"/>
    <cellStyle name="Денежный 2 2 2 4 2" xfId="438"/>
    <cellStyle name="Денежный 2 2 2 5" xfId="439"/>
    <cellStyle name="Денежный 2 2 2 6" xfId="440"/>
    <cellStyle name="Денежный 2 2 2 7" xfId="441"/>
    <cellStyle name="Денежный 2 2 2 8" xfId="442"/>
    <cellStyle name="Денежный 2 2 2 9" xfId="443"/>
    <cellStyle name="Денежный 2 2 3" xfId="444"/>
    <cellStyle name="Денежный 2 2 4" xfId="445"/>
    <cellStyle name="Денежный 2 2 5" xfId="446"/>
    <cellStyle name="Денежный 2 2 5 2" xfId="447"/>
    <cellStyle name="Денежный 2 2 6" xfId="448"/>
    <cellStyle name="Денежный 2 2 7" xfId="449"/>
    <cellStyle name="Денежный 2 2 8" xfId="450"/>
    <cellStyle name="Денежный 2 2 9" xfId="451"/>
    <cellStyle name="Денежный 2 20" xfId="452"/>
    <cellStyle name="Денежный 2 21" xfId="453"/>
    <cellStyle name="Денежный 2 22" xfId="454"/>
    <cellStyle name="Денежный 2 23" xfId="455"/>
    <cellStyle name="Денежный 2 24" xfId="456"/>
    <cellStyle name="Денежный 2 24 2" xfId="457"/>
    <cellStyle name="Денежный 2 25" xfId="458"/>
    <cellStyle name="Денежный 2 26" xfId="459"/>
    <cellStyle name="Денежный 2 27" xfId="460"/>
    <cellStyle name="Денежный 2 28" xfId="461"/>
    <cellStyle name="Денежный 2 29" xfId="462"/>
    <cellStyle name="Денежный 2 3" xfId="463"/>
    <cellStyle name="Денежный 2 3 2" xfId="464"/>
    <cellStyle name="Денежный 2 3 2 2" xfId="465"/>
    <cellStyle name="Денежный 2 3 2 3" xfId="466"/>
    <cellStyle name="Денежный 2 3 2 4" xfId="467"/>
    <cellStyle name="Денежный 2 3 3" xfId="468"/>
    <cellStyle name="Денежный 2 3 4" xfId="469"/>
    <cellStyle name="Денежный 2 3 5" xfId="470"/>
    <cellStyle name="Денежный 2 3 6" xfId="471"/>
    <cellStyle name="Денежный 2 3 7" xfId="472"/>
    <cellStyle name="Денежный 2 3 8" xfId="473"/>
    <cellStyle name="Денежный 2 3 9" xfId="474"/>
    <cellStyle name="Денежный 2 3 9 2" xfId="475"/>
    <cellStyle name="Денежный 2 3 9 2 2" xfId="476"/>
    <cellStyle name="Денежный 2 3 9 2 3" xfId="477"/>
    <cellStyle name="Денежный 2 3 9 2 4" xfId="478"/>
    <cellStyle name="Денежный 2 3 9 3" xfId="479"/>
    <cellStyle name="Денежный 2 3 9 4" xfId="480"/>
    <cellStyle name="Денежный 2 3 9 5" xfId="481"/>
    <cellStyle name="Денежный 2 3 9 6" xfId="482"/>
    <cellStyle name="Денежный 2 3 9 7" xfId="483"/>
    <cellStyle name="Денежный 2 3 9 8" xfId="484"/>
    <cellStyle name="Денежный 2 30" xfId="485"/>
    <cellStyle name="Денежный 2 31" xfId="486"/>
    <cellStyle name="Денежный 2 32" xfId="487"/>
    <cellStyle name="Денежный 2 33" xfId="488"/>
    <cellStyle name="Денежный 2 34" xfId="489"/>
    <cellStyle name="Денежный 2 35" xfId="490"/>
    <cellStyle name="Денежный 2 36" xfId="491"/>
    <cellStyle name="Денежный 2 36 2" xfId="492"/>
    <cellStyle name="Денежный 2 37" xfId="493"/>
    <cellStyle name="Денежный 2 38" xfId="494"/>
    <cellStyle name="Денежный 2 39" xfId="495"/>
    <cellStyle name="Денежный 2 4" xfId="496"/>
    <cellStyle name="Денежный 2 4 2" xfId="497"/>
    <cellStyle name="Денежный 2 4 3" xfId="498"/>
    <cellStyle name="Денежный 2 4 4" xfId="499"/>
    <cellStyle name="Денежный 2 4 5" xfId="500"/>
    <cellStyle name="Денежный 2 4 6" xfId="501"/>
    <cellStyle name="Денежный 2 4 7" xfId="502"/>
    <cellStyle name="Денежный 2 4 8" xfId="503"/>
    <cellStyle name="Денежный 2 4 9" xfId="504"/>
    <cellStyle name="Денежный 2 40" xfId="505"/>
    <cellStyle name="Денежный 2 41" xfId="506"/>
    <cellStyle name="Денежный 2 42" xfId="507"/>
    <cellStyle name="Денежный 2 43" xfId="508"/>
    <cellStyle name="Денежный 2 45" xfId="509"/>
    <cellStyle name="Денежный 2 46" xfId="510"/>
    <cellStyle name="Денежный 2 47" xfId="511"/>
    <cellStyle name="Денежный 2 5" xfId="512"/>
    <cellStyle name="Денежный 2 5 2" xfId="513"/>
    <cellStyle name="Денежный 2 5 2 2" xfId="514"/>
    <cellStyle name="Денежный 2 5 2 3" xfId="515"/>
    <cellStyle name="Денежный 2 5 2 4" xfId="516"/>
    <cellStyle name="Денежный 2 5 3" xfId="517"/>
    <cellStyle name="Денежный 2 5 3 2" xfId="518"/>
    <cellStyle name="Денежный 2 5 3 3" xfId="519"/>
    <cellStyle name="Денежный 2 5 3 4" xfId="520"/>
    <cellStyle name="Денежный 2 5 4" xfId="521"/>
    <cellStyle name="Денежный 2 5 4 2" xfId="522"/>
    <cellStyle name="Денежный 2 5 4 3" xfId="523"/>
    <cellStyle name="Денежный 2 5 4 4" xfId="524"/>
    <cellStyle name="Денежный 2 5 5" xfId="525"/>
    <cellStyle name="Денежный 2 5 6" xfId="526"/>
    <cellStyle name="Денежный 2 5 7" xfId="527"/>
    <cellStyle name="Денежный 2 5 8" xfId="528"/>
    <cellStyle name="Денежный 2 51" xfId="529"/>
    <cellStyle name="Денежный 2 6" xfId="530"/>
    <cellStyle name="Денежный 2 7" xfId="531"/>
    <cellStyle name="Денежный 2 8" xfId="532"/>
    <cellStyle name="Денежный 2 9" xfId="533"/>
    <cellStyle name="Денежный 20" xfId="534"/>
    <cellStyle name="Денежный 24" xfId="535"/>
    <cellStyle name="Денежный 24 12" xfId="536"/>
    <cellStyle name="Денежный 24 2" xfId="537"/>
    <cellStyle name="Денежный 24 2 2" xfId="538"/>
    <cellStyle name="Денежный 24 3" xfId="539"/>
    <cellStyle name="Денежный 24 3 2" xfId="540"/>
    <cellStyle name="Денежный 24 3 3" xfId="541"/>
    <cellStyle name="Денежный 24 3 4" xfId="542"/>
    <cellStyle name="Денежный 24 3 5" xfId="543"/>
    <cellStyle name="Денежный 24 4" xfId="544"/>
    <cellStyle name="Денежный 24 5" xfId="545"/>
    <cellStyle name="Денежный 24 6" xfId="546"/>
    <cellStyle name="Денежный 24 7" xfId="547"/>
    <cellStyle name="Денежный 24 8" xfId="548"/>
    <cellStyle name="Денежный 26" xfId="549"/>
    <cellStyle name="Денежный 3" xfId="550"/>
    <cellStyle name="Денежный 3 10" xfId="551"/>
    <cellStyle name="Денежный 3 11" xfId="552"/>
    <cellStyle name="Денежный 3 12" xfId="553"/>
    <cellStyle name="Денежный 3 13" xfId="554"/>
    <cellStyle name="Денежный 3 14" xfId="555"/>
    <cellStyle name="Денежный 3 15" xfId="556"/>
    <cellStyle name="Денежный 3 2" xfId="557"/>
    <cellStyle name="Денежный 3 2 2" xfId="558"/>
    <cellStyle name="Денежный 3 2 2 2" xfId="559"/>
    <cellStyle name="Денежный 3 2 3" xfId="560"/>
    <cellStyle name="Денежный 3 3" xfId="561"/>
    <cellStyle name="Денежный 3 3 2" xfId="562"/>
    <cellStyle name="Денежный 3 3 3" xfId="563"/>
    <cellStyle name="Денежный 3 4" xfId="564"/>
    <cellStyle name="Денежный 3 4 2" xfId="565"/>
    <cellStyle name="Денежный 3 4 3" xfId="566"/>
    <cellStyle name="Денежный 3 5" xfId="567"/>
    <cellStyle name="Денежный 3 5 2" xfId="568"/>
    <cellStyle name="Денежный 3 5 3" xfId="569"/>
    <cellStyle name="Денежный 3 6" xfId="570"/>
    <cellStyle name="Денежный 3 6 2" xfId="571"/>
    <cellStyle name="Денежный 3 7" xfId="572"/>
    <cellStyle name="Денежный 3 8" xfId="573"/>
    <cellStyle name="Денежный 3 8 2" xfId="574"/>
    <cellStyle name="Денежный 3 8 3" xfId="575"/>
    <cellStyle name="Денежный 3 8 4" xfId="576"/>
    <cellStyle name="Денежный 3 9" xfId="577"/>
    <cellStyle name="Денежный 4" xfId="578"/>
    <cellStyle name="Денежный 4 10" xfId="579"/>
    <cellStyle name="Денежный 4 11" xfId="580"/>
    <cellStyle name="Денежный 4 12" xfId="581"/>
    <cellStyle name="Денежный 4 13" xfId="582"/>
    <cellStyle name="Денежный 4 13 2" xfId="583"/>
    <cellStyle name="Денежный 4 14" xfId="584"/>
    <cellStyle name="Денежный 4 14 2" xfId="585"/>
    <cellStyle name="Денежный 4 14 3" xfId="586"/>
    <cellStyle name="Денежный 4 14 4" xfId="587"/>
    <cellStyle name="Денежный 4 14 5" xfId="588"/>
    <cellStyle name="Денежный 4 14 6" xfId="589"/>
    <cellStyle name="Денежный 4 14 7" xfId="590"/>
    <cellStyle name="Денежный 4 2" xfId="591"/>
    <cellStyle name="Денежный 4 2 2" xfId="592"/>
    <cellStyle name="Денежный 4 2 3" xfId="593"/>
    <cellStyle name="Денежный 4 3" xfId="594"/>
    <cellStyle name="Денежный 4 3 2" xfId="595"/>
    <cellStyle name="Денежный 4 3 3" xfId="596"/>
    <cellStyle name="Денежный 4 3 3 2" xfId="597"/>
    <cellStyle name="Денежный 4 3 3 3" xfId="598"/>
    <cellStyle name="Денежный 4 3 3 4" xfId="599"/>
    <cellStyle name="Денежный 4 3 4" xfId="600"/>
    <cellStyle name="Денежный 4 3 5" xfId="601"/>
    <cellStyle name="Денежный 4 3 6" xfId="602"/>
    <cellStyle name="Денежный 4 3 7" xfId="603"/>
    <cellStyle name="Денежный 4 4" xfId="604"/>
    <cellStyle name="Денежный 4 4 2" xfId="605"/>
    <cellStyle name="Денежный 4 5" xfId="606"/>
    <cellStyle name="Денежный 4 5 2" xfId="607"/>
    <cellStyle name="Денежный 4 6" xfId="608"/>
    <cellStyle name="Денежный 4 7" xfId="609"/>
    <cellStyle name="Денежный 4 8" xfId="610"/>
    <cellStyle name="Денежный 4 9" xfId="611"/>
    <cellStyle name="Денежный 5" xfId="612"/>
    <cellStyle name="Денежный 5 2" xfId="613"/>
    <cellStyle name="Денежный 5 2 2" xfId="614"/>
    <cellStyle name="Денежный 5 2 3" xfId="615"/>
    <cellStyle name="Денежный 5 3" xfId="616"/>
    <cellStyle name="Денежный 5 3 2" xfId="617"/>
    <cellStyle name="Денежный 5 4" xfId="618"/>
    <cellStyle name="Денежный 5 5" xfId="619"/>
    <cellStyle name="Денежный 5 5 2" xfId="620"/>
    <cellStyle name="Денежный 6" xfId="621"/>
    <cellStyle name="Денежный 6 10" xfId="622"/>
    <cellStyle name="Денежный 6 11" xfId="623"/>
    <cellStyle name="Денежный 6 2" xfId="624"/>
    <cellStyle name="Денежный 6 2 2" xfId="625"/>
    <cellStyle name="Денежный 6 2 3" xfId="626"/>
    <cellStyle name="Денежный 6 3" xfId="627"/>
    <cellStyle name="Денежный 6 4" xfId="628"/>
    <cellStyle name="Денежный 6 5" xfId="629"/>
    <cellStyle name="Денежный 6 5 2" xfId="630"/>
    <cellStyle name="Денежный 6 6" xfId="631"/>
    <cellStyle name="Денежный 6 7" xfId="632"/>
    <cellStyle name="Денежный 6 7 2" xfId="633"/>
    <cellStyle name="Денежный 6 7 3" xfId="634"/>
    <cellStyle name="Денежный 6 7 4" xfId="635"/>
    <cellStyle name="Денежный 6 7 5" xfId="636"/>
    <cellStyle name="Денежный 6 7 6" xfId="637"/>
    <cellStyle name="Денежный 6 8" xfId="638"/>
    <cellStyle name="Денежный 6 8 2" xfId="639"/>
    <cellStyle name="Денежный 6 8 3" xfId="640"/>
    <cellStyle name="Денежный 6 8 4" xfId="641"/>
    <cellStyle name="Денежный 6 9" xfId="642"/>
    <cellStyle name="Денежный 7 2" xfId="643"/>
    <cellStyle name="Денежный 7 2 2" xfId="644"/>
    <cellStyle name="Денежный 7 2 3" xfId="645"/>
    <cellStyle name="Денежный 7 3" xfId="646"/>
    <cellStyle name="Денежный 7 4" xfId="647"/>
    <cellStyle name="Денежный 7 5" xfId="648"/>
    <cellStyle name="Денежный 7 5 2" xfId="649"/>
    <cellStyle name="Денежный 7 6" xfId="650"/>
    <cellStyle name="Денежный 8 2" xfId="651"/>
    <cellStyle name="Денежный 8 2 2" xfId="652"/>
    <cellStyle name="Денежный 8 2 3" xfId="653"/>
    <cellStyle name="Денежный 8 3" xfId="654"/>
    <cellStyle name="Денежный 8 3 2" xfId="655"/>
    <cellStyle name="Денежный 8 4" xfId="656"/>
    <cellStyle name="Денежный 8 5" xfId="657"/>
    <cellStyle name="Денежный 8 5 2" xfId="658"/>
    <cellStyle name="Денежный 8 6" xfId="659"/>
    <cellStyle name="Денежный 9 2" xfId="660"/>
    <cellStyle name="Денежный 9 2 2" xfId="661"/>
    <cellStyle name="Денежный 9 2 3" xfId="662"/>
    <cellStyle name="Денежный 9 2 4" xfId="663"/>
    <cellStyle name="Денежный 9 3" xfId="664"/>
    <cellStyle name="Заголовок 1" xfId="665"/>
    <cellStyle name="Заголовок 1 2" xfId="666"/>
    <cellStyle name="Заголовок 1 3" xfId="667"/>
    <cellStyle name="Заголовок 2" xfId="668"/>
    <cellStyle name="Заголовок 2 2" xfId="669"/>
    <cellStyle name="Заголовок 2 3" xfId="670"/>
    <cellStyle name="Заголовок 3" xfId="671"/>
    <cellStyle name="Заголовок 3 2" xfId="672"/>
    <cellStyle name="Заголовок 3 3" xfId="673"/>
    <cellStyle name="Заголовок 4" xfId="674"/>
    <cellStyle name="Заголовок 4 2" xfId="675"/>
    <cellStyle name="Заголовок 4 3" xfId="676"/>
    <cellStyle name="Итог" xfId="677"/>
    <cellStyle name="Итог 2" xfId="678"/>
    <cellStyle name="Итог 3" xfId="679"/>
    <cellStyle name="Контрольная ячейка" xfId="680"/>
    <cellStyle name="Контрольная ячейка 2" xfId="681"/>
    <cellStyle name="Контрольная ячейка 3" xfId="682"/>
    <cellStyle name="Контрольная ячейка 4" xfId="683"/>
    <cellStyle name="Название" xfId="684"/>
    <cellStyle name="Название 2" xfId="685"/>
    <cellStyle name="Название 3" xfId="686"/>
    <cellStyle name="Нейтральный" xfId="687"/>
    <cellStyle name="Нейтральный 2" xfId="688"/>
    <cellStyle name="Нейтральный 3" xfId="689"/>
    <cellStyle name="Нейтральный 4" xfId="690"/>
    <cellStyle name="Обычный 10" xfId="691"/>
    <cellStyle name="Обычный 10 2" xfId="692"/>
    <cellStyle name="Обычный 10 3" xfId="693"/>
    <cellStyle name="Обычный 11" xfId="694"/>
    <cellStyle name="Обычный 11 10" xfId="695"/>
    <cellStyle name="Обычный 11 11" xfId="696"/>
    <cellStyle name="Обычный 11 12" xfId="697"/>
    <cellStyle name="Обычный 11 12 2" xfId="698"/>
    <cellStyle name="Обычный 11 2" xfId="699"/>
    <cellStyle name="Обычный 11 3" xfId="700"/>
    <cellStyle name="Обычный 11 4" xfId="701"/>
    <cellStyle name="Обычный 11 5" xfId="702"/>
    <cellStyle name="Обычный 11 6" xfId="703"/>
    <cellStyle name="Обычный 11 7" xfId="704"/>
    <cellStyle name="Обычный 11 8" xfId="705"/>
    <cellStyle name="Обычный 11 9" xfId="706"/>
    <cellStyle name="Обычный 12" xfId="707"/>
    <cellStyle name="Обычный 13 2" xfId="708"/>
    <cellStyle name="Обычный 14" xfId="709"/>
    <cellStyle name="Обычный 14 2" xfId="710"/>
    <cellStyle name="Обычный 14 3" xfId="711"/>
    <cellStyle name="Обычный 14 4" xfId="712"/>
    <cellStyle name="Обычный 14 5" xfId="713"/>
    <cellStyle name="Обычный 14 6" xfId="714"/>
    <cellStyle name="Обычный 15" xfId="715"/>
    <cellStyle name="Обычный 15 2" xfId="716"/>
    <cellStyle name="Обычный 16" xfId="717"/>
    <cellStyle name="Обычный 17" xfId="718"/>
    <cellStyle name="Обычный 17 2" xfId="719"/>
    <cellStyle name="Обычный 17 3" xfId="720"/>
    <cellStyle name="Обычный 17 4" xfId="721"/>
    <cellStyle name="Обычный 17 5" xfId="722"/>
    <cellStyle name="Обычный 17 6" xfId="723"/>
    <cellStyle name="Обычный 17 7" xfId="724"/>
    <cellStyle name="Обычный 18" xfId="725"/>
    <cellStyle name="Обычный 18 2" xfId="726"/>
    <cellStyle name="Обычный 18 3" xfId="727"/>
    <cellStyle name="Обычный 19" xfId="728"/>
    <cellStyle name="Обычный 2" xfId="729"/>
    <cellStyle name="Обычный 2 10" xfId="730"/>
    <cellStyle name="Обычный 2 10 2" xfId="731"/>
    <cellStyle name="Обычный 2 11" xfId="732"/>
    <cellStyle name="Обычный 2 12" xfId="733"/>
    <cellStyle name="Обычный 2 13" xfId="734"/>
    <cellStyle name="Обычный 2 14" xfId="735"/>
    <cellStyle name="Обычный 2 14 10" xfId="736"/>
    <cellStyle name="Обычный 2 14 10 2" xfId="737"/>
    <cellStyle name="Обычный 2 14 11" xfId="738"/>
    <cellStyle name="Обычный 2 14 12" xfId="739"/>
    <cellStyle name="Обычный 2 14 2" xfId="740"/>
    <cellStyle name="Обычный 2 14 2 2" xfId="741"/>
    <cellStyle name="Обычный 2 14 3" xfId="742"/>
    <cellStyle name="Обычный 2 14 4" xfId="743"/>
    <cellStyle name="Обычный 2 14 5" xfId="744"/>
    <cellStyle name="Обычный 2 14 6" xfId="745"/>
    <cellStyle name="Обычный 2 14 7" xfId="746"/>
    <cellStyle name="Обычный 2 14 8" xfId="747"/>
    <cellStyle name="Обычный 2 14 9" xfId="748"/>
    <cellStyle name="Обычный 2 15" xfId="749"/>
    <cellStyle name="Обычный 2 16" xfId="750"/>
    <cellStyle name="Обычный 2 17" xfId="751"/>
    <cellStyle name="Обычный 2 18" xfId="752"/>
    <cellStyle name="Обычный 2 19" xfId="753"/>
    <cellStyle name="Обычный 2 2" xfId="754"/>
    <cellStyle name="Обычный 2 2 10" xfId="755"/>
    <cellStyle name="Обычный 2 2 10 2" xfId="756"/>
    <cellStyle name="Обычный 2 2 11" xfId="757"/>
    <cellStyle name="Обычный 2 2 12" xfId="758"/>
    <cellStyle name="Обычный 2 2 13" xfId="759"/>
    <cellStyle name="Обычный 2 2 14" xfId="760"/>
    <cellStyle name="Обычный 2 2 15" xfId="761"/>
    <cellStyle name="Обычный 2 2 16" xfId="762"/>
    <cellStyle name="Обычный 2 2 17" xfId="763"/>
    <cellStyle name="Обычный 2 2 2" xfId="764"/>
    <cellStyle name="Обычный 2 2 2 2" xfId="765"/>
    <cellStyle name="Обычный 2 2 2 2 2" xfId="766"/>
    <cellStyle name="Обычный 2 2 2 2 3" xfId="767"/>
    <cellStyle name="Обычный 2 2 2 2 4" xfId="768"/>
    <cellStyle name="Обычный 2 2 2 2 5" xfId="769"/>
    <cellStyle name="Обычный 2 2 2 3" xfId="770"/>
    <cellStyle name="Обычный 2 2 2 3 2" xfId="771"/>
    <cellStyle name="Обычный 2 2 2 4" xfId="772"/>
    <cellStyle name="Обычный 2 2 2 4 2" xfId="773"/>
    <cellStyle name="Обычный 2 2 2 4 3" xfId="774"/>
    <cellStyle name="Обычный 2 2 2 4 4" xfId="775"/>
    <cellStyle name="Обычный 2 2 2 5" xfId="776"/>
    <cellStyle name="Обычный 2 2 2 5 2" xfId="777"/>
    <cellStyle name="Обычный 2 2 2 5 3" xfId="778"/>
    <cellStyle name="Обычный 2 2 2 5 4" xfId="779"/>
    <cellStyle name="Обычный 2 2 2 6" xfId="780"/>
    <cellStyle name="Обычный 2 2 2 7" xfId="781"/>
    <cellStyle name="Обычный 2 2 2 8" xfId="782"/>
    <cellStyle name="Обычный 2 2 2 9" xfId="783"/>
    <cellStyle name="Обычный 2 2 3" xfId="784"/>
    <cellStyle name="Обычный 2 2 3 2" xfId="785"/>
    <cellStyle name="Обычный 2 2 3 2 2" xfId="786"/>
    <cellStyle name="Обычный 2 2 3 2 3" xfId="787"/>
    <cellStyle name="Обычный 2 2 3 3" xfId="788"/>
    <cellStyle name="Обычный 2 2 3 4" xfId="789"/>
    <cellStyle name="Обычный 2 2 3 5" xfId="790"/>
    <cellStyle name="Обычный 2 2 3 6" xfId="791"/>
    <cellStyle name="Обычный 2 2 3 7" xfId="792"/>
    <cellStyle name="Обычный 2 2 3 8" xfId="793"/>
    <cellStyle name="Обычный 2 2 4" xfId="794"/>
    <cellStyle name="Обычный 2 2 4 2" xfId="795"/>
    <cellStyle name="Обычный 2 2 4 3" xfId="796"/>
    <cellStyle name="Обычный 2 2 4 4" xfId="797"/>
    <cellStyle name="Обычный 2 2 5" xfId="798"/>
    <cellStyle name="Обычный 2 2 5 2" xfId="799"/>
    <cellStyle name="Обычный 2 2 5 3" xfId="800"/>
    <cellStyle name="Обычный 2 2 5 4" xfId="801"/>
    <cellStyle name="Обычный 2 2 6" xfId="802"/>
    <cellStyle name="Обычный 2 2 7" xfId="803"/>
    <cellStyle name="Обычный 2 2 8" xfId="804"/>
    <cellStyle name="Обычный 2 2 9" xfId="805"/>
    <cellStyle name="Обычный 2 2_База1 (version 1)" xfId="806"/>
    <cellStyle name="Обычный 2 20" xfId="807"/>
    <cellStyle name="Обычный 2 21" xfId="808"/>
    <cellStyle name="Обычный 2 22" xfId="809"/>
    <cellStyle name="Обычный 2 23" xfId="810"/>
    <cellStyle name="Обычный 2 24" xfId="811"/>
    <cellStyle name="Обычный 2 24 2" xfId="812"/>
    <cellStyle name="Обычный 2 24 3" xfId="813"/>
    <cellStyle name="Обычный 2 24 4" xfId="814"/>
    <cellStyle name="Обычный 2 24 5" xfId="815"/>
    <cellStyle name="Обычный 2 25" xfId="816"/>
    <cellStyle name="Обычный 2 26" xfId="817"/>
    <cellStyle name="Обычный 2 27" xfId="818"/>
    <cellStyle name="Обычный 2 28" xfId="819"/>
    <cellStyle name="Обычный 2 29" xfId="820"/>
    <cellStyle name="Обычный 2 3" xfId="821"/>
    <cellStyle name="Обычный 2 3 2" xfId="822"/>
    <cellStyle name="Обычный 2 3 2 2" xfId="823"/>
    <cellStyle name="Обычный 2 3 2 3" xfId="824"/>
    <cellStyle name="Обычный 2 3 3" xfId="825"/>
    <cellStyle name="Обычный 2 3 4" xfId="826"/>
    <cellStyle name="Обычный 2 3 5" xfId="827"/>
    <cellStyle name="Обычный 2 3 6" xfId="828"/>
    <cellStyle name="Обычный 2 3 7" xfId="829"/>
    <cellStyle name="Обычный 2 3 8" xfId="830"/>
    <cellStyle name="Обычный 2 3 9" xfId="831"/>
    <cellStyle name="Обычный 2 30" xfId="832"/>
    <cellStyle name="Обычный 2 31" xfId="833"/>
    <cellStyle name="Обычный 2 32" xfId="834"/>
    <cellStyle name="Обычный 2 33" xfId="835"/>
    <cellStyle name="Обычный 2 33 2" xfId="836"/>
    <cellStyle name="Обычный 2 34" xfId="837"/>
    <cellStyle name="Обычный 2 35" xfId="838"/>
    <cellStyle name="Обычный 2 36" xfId="839"/>
    <cellStyle name="Обычный 2 37" xfId="840"/>
    <cellStyle name="Обычный 2 38" xfId="841"/>
    <cellStyle name="Обычный 2 39" xfId="842"/>
    <cellStyle name="Обычный 2 4" xfId="843"/>
    <cellStyle name="Обычный 2 4 10" xfId="844"/>
    <cellStyle name="Обычный 2 4 2" xfId="845"/>
    <cellStyle name="Обычный 2 4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6" xfId="851"/>
    <cellStyle name="Обычный 2 4 7" xfId="852"/>
    <cellStyle name="Обычный 2 4 8" xfId="853"/>
    <cellStyle name="Обычный 2 4 9" xfId="854"/>
    <cellStyle name="Обычный 2 40" xfId="855"/>
    <cellStyle name="Обычный 2 47" xfId="856"/>
    <cellStyle name="Обычный 2 5" xfId="857"/>
    <cellStyle name="Обычный 2 5 2" xfId="858"/>
    <cellStyle name="Обычный 2 5 2 2" xfId="859"/>
    <cellStyle name="Обычный 2 5 3" xfId="860"/>
    <cellStyle name="Обычный 2 5 3 2" xfId="861"/>
    <cellStyle name="Обычный 2 5 3 3" xfId="862"/>
    <cellStyle name="Обычный 2 51" xfId="863"/>
    <cellStyle name="Обычный 2 6" xfId="864"/>
    <cellStyle name="Обычный 2 6 2" xfId="865"/>
    <cellStyle name="Обычный 2 6 2 2" xfId="866"/>
    <cellStyle name="Обычный 2 6 2 3" xfId="867"/>
    <cellStyle name="Обычный 2 7" xfId="868"/>
    <cellStyle name="Обычный 2 8" xfId="869"/>
    <cellStyle name="Обычный 2 9" xfId="870"/>
    <cellStyle name="Обычный 2_Выездка ноябрь 2010 г." xfId="871"/>
    <cellStyle name="Обычный 20" xfId="872"/>
    <cellStyle name="Обычный 21" xfId="873"/>
    <cellStyle name="Обычный 22" xfId="874"/>
    <cellStyle name="Обычный 23" xfId="875"/>
    <cellStyle name="Обычный 24" xfId="876"/>
    <cellStyle name="Обычный 25" xfId="877"/>
    <cellStyle name="Обычный 26" xfId="878"/>
    <cellStyle name="Обычный 29" xfId="879"/>
    <cellStyle name="Обычный 3" xfId="880"/>
    <cellStyle name="Обычный 3 10" xfId="881"/>
    <cellStyle name="Обычный 3 11" xfId="882"/>
    <cellStyle name="Обычный 3 12" xfId="883"/>
    <cellStyle name="Обычный 3 13" xfId="884"/>
    <cellStyle name="Обычный 3 13 2" xfId="885"/>
    <cellStyle name="Обычный 3 13_pudost_16-07_17_startovye" xfId="886"/>
    <cellStyle name="Обычный 3 14" xfId="887"/>
    <cellStyle name="Обычный 3 15" xfId="888"/>
    <cellStyle name="Обычный 3 16" xfId="889"/>
    <cellStyle name="Обычный 3 17" xfId="890"/>
    <cellStyle name="Обычный 3 18" xfId="891"/>
    <cellStyle name="Обычный 3 19" xfId="892"/>
    <cellStyle name="Обычный 3 2" xfId="893"/>
    <cellStyle name="Обычный 3 2 10" xfId="894"/>
    <cellStyle name="Обычный 3 2 11" xfId="895"/>
    <cellStyle name="Обычный 3 2 2" xfId="896"/>
    <cellStyle name="Обычный 3 2 2 10" xfId="897"/>
    <cellStyle name="Обычный 3 2 2 2" xfId="898"/>
    <cellStyle name="Обычный 3 2 2 2 2" xfId="899"/>
    <cellStyle name="Обычный 3 2 2 3" xfId="900"/>
    <cellStyle name="Обычный 3 2 2 4" xfId="901"/>
    <cellStyle name="Обычный 3 2 2 5" xfId="902"/>
    <cellStyle name="Обычный 3 2 2 6" xfId="903"/>
    <cellStyle name="Обычный 3 2 2 7" xfId="904"/>
    <cellStyle name="Обычный 3 2 2 8" xfId="905"/>
    <cellStyle name="Обычный 3 2 2 9" xfId="906"/>
    <cellStyle name="Обычный 3 2 3" xfId="907"/>
    <cellStyle name="Обычный 3 2 4" xfId="908"/>
    <cellStyle name="Обычный 3 2 4 2" xfId="909"/>
    <cellStyle name="Обычный 3 2 5" xfId="910"/>
    <cellStyle name="Обычный 3 2 6" xfId="911"/>
    <cellStyle name="Обычный 3 2 7" xfId="912"/>
    <cellStyle name="Обычный 3 2 8" xfId="913"/>
    <cellStyle name="Обычный 3 2 9" xfId="914"/>
    <cellStyle name="Обычный 3 20" xfId="915"/>
    <cellStyle name="Обычный 3 21" xfId="916"/>
    <cellStyle name="Обычный 3 3" xfId="917"/>
    <cellStyle name="Обычный 3 3 2" xfId="918"/>
    <cellStyle name="Обычный 3 3 3" xfId="919"/>
    <cellStyle name="Обычный 3 4" xfId="920"/>
    <cellStyle name="Обычный 3 5" xfId="921"/>
    <cellStyle name="Обычный 3 5 2" xfId="922"/>
    <cellStyle name="Обычный 3 5 3" xfId="923"/>
    <cellStyle name="Обычный 3 6" xfId="924"/>
    <cellStyle name="Обычный 3 7" xfId="925"/>
    <cellStyle name="Обычный 3 8" xfId="926"/>
    <cellStyle name="Обычный 3 9" xfId="927"/>
    <cellStyle name="Обычный 30" xfId="928"/>
    <cellStyle name="Обычный 31" xfId="929"/>
    <cellStyle name="Обычный 34" xfId="930"/>
    <cellStyle name="Обычный 35" xfId="931"/>
    <cellStyle name="Обычный 36" xfId="932"/>
    <cellStyle name="Обычный 39" xfId="933"/>
    <cellStyle name="Обычный 4" xfId="934"/>
    <cellStyle name="Обычный 4 10" xfId="935"/>
    <cellStyle name="Обычный 4 11" xfId="936"/>
    <cellStyle name="Обычный 4 12" xfId="937"/>
    <cellStyle name="Обычный 4 13" xfId="938"/>
    <cellStyle name="Обычный 4 14" xfId="939"/>
    <cellStyle name="Обычный 4 14 2" xfId="940"/>
    <cellStyle name="Обычный 4 14 3" xfId="941"/>
    <cellStyle name="Обычный 4 14 4" xfId="942"/>
    <cellStyle name="Обычный 4 15" xfId="943"/>
    <cellStyle name="Обычный 4 16" xfId="944"/>
    <cellStyle name="Обычный 4 17" xfId="945"/>
    <cellStyle name="Обычный 4 2" xfId="946"/>
    <cellStyle name="Обычный 4 2 2" xfId="947"/>
    <cellStyle name="Обычный 4 2 3" xfId="948"/>
    <cellStyle name="Обычный 4 3" xfId="949"/>
    <cellStyle name="Обычный 4 4" xfId="950"/>
    <cellStyle name="Обычный 4 5" xfId="951"/>
    <cellStyle name="Обычный 4 6" xfId="952"/>
    <cellStyle name="Обычный 4 7" xfId="953"/>
    <cellStyle name="Обычный 4 8" xfId="954"/>
    <cellStyle name="Обычный 4 9" xfId="955"/>
    <cellStyle name="Обычный 40" xfId="956"/>
    <cellStyle name="Обычный 42" xfId="957"/>
    <cellStyle name="Обычный 43" xfId="958"/>
    <cellStyle name="Обычный 45" xfId="959"/>
    <cellStyle name="Обычный 5" xfId="960"/>
    <cellStyle name="Обычный 5 10" xfId="961"/>
    <cellStyle name="Обычный 5 11" xfId="962"/>
    <cellStyle name="Обычный 5 12" xfId="963"/>
    <cellStyle name="Обычный 5 13" xfId="964"/>
    <cellStyle name="Обычный 5 14" xfId="965"/>
    <cellStyle name="Обычный 5 15" xfId="966"/>
    <cellStyle name="Обычный 5 16" xfId="967"/>
    <cellStyle name="Обычный 5 17" xfId="968"/>
    <cellStyle name="Обычный 5 18" xfId="969"/>
    <cellStyle name="Обычный 5 19" xfId="970"/>
    <cellStyle name="Обычный 5 2" xfId="971"/>
    <cellStyle name="Обычный 5 2 2" xfId="972"/>
    <cellStyle name="Обычный 5 2 3" xfId="973"/>
    <cellStyle name="Обычный 5 20" xfId="974"/>
    <cellStyle name="Обычный 5 21" xfId="975"/>
    <cellStyle name="Обычный 5 3" xfId="976"/>
    <cellStyle name="Обычный 5 3 2" xfId="977"/>
    <cellStyle name="Обычный 5 3 3" xfId="978"/>
    <cellStyle name="Обычный 5 4" xfId="979"/>
    <cellStyle name="Обычный 5 4 2" xfId="980"/>
    <cellStyle name="Обычный 5 5" xfId="981"/>
    <cellStyle name="Обычный 5 6" xfId="982"/>
    <cellStyle name="Обычный 5 7" xfId="983"/>
    <cellStyle name="Обычный 5 8" xfId="984"/>
    <cellStyle name="Обычный 5 9" xfId="985"/>
    <cellStyle name="Обычный 6" xfId="986"/>
    <cellStyle name="Обычный 6 10" xfId="987"/>
    <cellStyle name="Обычный 6 11" xfId="988"/>
    <cellStyle name="Обычный 6 12" xfId="989"/>
    <cellStyle name="Обычный 6 13" xfId="990"/>
    <cellStyle name="Обычный 6 14" xfId="991"/>
    <cellStyle name="Обычный 6 15" xfId="992"/>
    <cellStyle name="Обычный 6 16" xfId="993"/>
    <cellStyle name="Обычный 6 17" xfId="994"/>
    <cellStyle name="Обычный 6 2" xfId="995"/>
    <cellStyle name="Обычный 6 2 2" xfId="996"/>
    <cellStyle name="Обычный 6 3" xfId="997"/>
    <cellStyle name="Обычный 6 4" xfId="998"/>
    <cellStyle name="Обычный 6 5" xfId="999"/>
    <cellStyle name="Обычный 6 6" xfId="1000"/>
    <cellStyle name="Обычный 6 7" xfId="1001"/>
    <cellStyle name="Обычный 6 8" xfId="1002"/>
    <cellStyle name="Обычный 6 9" xfId="1003"/>
    <cellStyle name="Обычный 7" xfId="1004"/>
    <cellStyle name="Обычный 7 10" xfId="1005"/>
    <cellStyle name="Обычный 7 11" xfId="1006"/>
    <cellStyle name="Обычный 7 12" xfId="1007"/>
    <cellStyle name="Обычный 7 2" xfId="1008"/>
    <cellStyle name="Обычный 7 3" xfId="1009"/>
    <cellStyle name="Обычный 7 4" xfId="1010"/>
    <cellStyle name="Обычный 7 5" xfId="1011"/>
    <cellStyle name="Обычный 7 6" xfId="1012"/>
    <cellStyle name="Обычный 7 7" xfId="1013"/>
    <cellStyle name="Обычный 7 8" xfId="1014"/>
    <cellStyle name="Обычный 7 9" xfId="1015"/>
    <cellStyle name="Обычный 8" xfId="1016"/>
    <cellStyle name="Обычный 8 2" xfId="1017"/>
    <cellStyle name="Обычный 8 3" xfId="1018"/>
    <cellStyle name="Обычный 8 4" xfId="1019"/>
    <cellStyle name="Обычный 9" xfId="1020"/>
    <cellStyle name="Обычный 9 2" xfId="1021"/>
    <cellStyle name="Обычный_210(1)" xfId="1022"/>
    <cellStyle name="Обычный_Выездка 1" xfId="1023"/>
    <cellStyle name="Обычный_Выездка ноябрь 2010 г." xfId="1024"/>
    <cellStyle name="Обычный_Выездка технические1" xfId="1025"/>
    <cellStyle name="Обычный_Выездка технические1 2" xfId="1026"/>
    <cellStyle name="Обычный_Выездка технические1 2 2" xfId="1027"/>
    <cellStyle name="Обычный_Детские выездка.xls5_старт фаворит" xfId="1028"/>
    <cellStyle name="Обычный_Измайлово-2003" xfId="1029"/>
    <cellStyle name="Обычный_конкур1" xfId="1030"/>
    <cellStyle name="Обычный_Лист Microsoft Excel" xfId="1031"/>
    <cellStyle name="Обычный_Лист Microsoft Excel 11 2" xfId="1032"/>
    <cellStyle name="Обычный_Лист Microsoft Excel 6" xfId="1033"/>
    <cellStyle name="Обычный_Лист1" xfId="1034"/>
    <cellStyle name="Обычный_Орел 11" xfId="1035"/>
    <cellStyle name="Обычный_Форма технических_конкур" xfId="1036"/>
    <cellStyle name="Followed Hyperlink" xfId="1037"/>
    <cellStyle name="Плохой" xfId="1038"/>
    <cellStyle name="Плохой 2" xfId="1039"/>
    <cellStyle name="Плохой 3" xfId="1040"/>
    <cellStyle name="Плохой 4" xfId="1041"/>
    <cellStyle name="Пояснение" xfId="1042"/>
    <cellStyle name="Пояснение 2" xfId="1043"/>
    <cellStyle name="Пояснение 3" xfId="1044"/>
    <cellStyle name="Примечание" xfId="1045"/>
    <cellStyle name="Примечание 2" xfId="1046"/>
    <cellStyle name="Примечание 3" xfId="1047"/>
    <cellStyle name="Примечание 4" xfId="1048"/>
    <cellStyle name="Примечание 5" xfId="1049"/>
    <cellStyle name="Percent" xfId="1050"/>
    <cellStyle name="Процентный 2" xfId="1051"/>
    <cellStyle name="Связанная ячейка" xfId="1052"/>
    <cellStyle name="Связанная ячейка 2" xfId="1053"/>
    <cellStyle name="Связанная ячейка 3" xfId="1054"/>
    <cellStyle name="Текст предупреждения" xfId="1055"/>
    <cellStyle name="Текст предупреждения 2" xfId="1056"/>
    <cellStyle name="Текст предупреждения 3" xfId="1057"/>
    <cellStyle name="Comma" xfId="1058"/>
    <cellStyle name="Comma [0]" xfId="1059"/>
    <cellStyle name="Финансовый 2" xfId="1060"/>
    <cellStyle name="Финансовый 2 2" xfId="1061"/>
    <cellStyle name="Финансовый 2 2 2" xfId="1062"/>
    <cellStyle name="Финансовый 2 2 2 2" xfId="1063"/>
    <cellStyle name="Финансовый 2 2 3" xfId="1064"/>
    <cellStyle name="Финансовый 2 2 4" xfId="1065"/>
    <cellStyle name="Финансовый 2 2 4 2" xfId="1066"/>
    <cellStyle name="Финансовый 2 2 5" xfId="1067"/>
    <cellStyle name="Финансовый 2 2 5 2" xfId="1068"/>
    <cellStyle name="Финансовый 2 2 6" xfId="1069"/>
    <cellStyle name="Финансовый 2 2 6 2" xfId="1070"/>
    <cellStyle name="Финансовый 2 3" xfId="1071"/>
    <cellStyle name="Финансовый 2 3 2" xfId="1072"/>
    <cellStyle name="Финансовый 2 4" xfId="1073"/>
    <cellStyle name="Финансовый 2 4 2" xfId="1074"/>
    <cellStyle name="Финансовый 3" xfId="1075"/>
    <cellStyle name="Финансовый 3 2" xfId="1076"/>
    <cellStyle name="Финансовый 4" xfId="1077"/>
    <cellStyle name="Хороший" xfId="1078"/>
    <cellStyle name="Хороший 2" xfId="1079"/>
    <cellStyle name="Хороший 3" xfId="1080"/>
    <cellStyle name="Хороший 4" xfId="10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5.jpe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5.jpe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5.jpe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5.jpe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323850</xdr:rowOff>
    </xdr:from>
    <xdr:to>
      <xdr:col>2</xdr:col>
      <xdr:colOff>1200150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3850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0</xdr:row>
      <xdr:rowOff>333375</xdr:rowOff>
    </xdr:from>
    <xdr:to>
      <xdr:col>10</xdr:col>
      <xdr:colOff>1028700</xdr:colOff>
      <xdr:row>2</xdr:row>
      <xdr:rowOff>76200</xdr:rowOff>
    </xdr:to>
    <xdr:pic>
      <xdr:nvPicPr>
        <xdr:cNvPr id="2" name="Picture 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333375"/>
          <a:ext cx="1981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3</xdr:row>
      <xdr:rowOff>95250</xdr:rowOff>
    </xdr:from>
    <xdr:to>
      <xdr:col>23</xdr:col>
      <xdr:colOff>342900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400050"/>
          <a:ext cx="1619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619125</xdr:colOff>
      <xdr:row>17</xdr:row>
      <xdr:rowOff>266700</xdr:rowOff>
    </xdr:from>
    <xdr:to>
      <xdr:col>23</xdr:col>
      <xdr:colOff>295275</xdr:colOff>
      <xdr:row>21</xdr:row>
      <xdr:rowOff>19050</xdr:rowOff>
    </xdr:to>
    <xdr:grpSp>
      <xdr:nvGrpSpPr>
        <xdr:cNvPr id="2" name="Группа 7"/>
        <xdr:cNvGrpSpPr>
          <a:grpSpLocks/>
        </xdr:cNvGrpSpPr>
      </xdr:nvGrpSpPr>
      <xdr:grpSpPr>
        <a:xfrm>
          <a:off x="9229725" y="4962525"/>
          <a:ext cx="4362450" cy="1047750"/>
          <a:chOff x="9664700" y="5016500"/>
          <a:chExt cx="4416425" cy="1076325"/>
        </a:xfrm>
        <a:solidFill>
          <a:srgbClr val="FFFFFF"/>
        </a:solidFill>
      </xdr:grpSpPr>
      <xdr:pic>
        <xdr:nvPicPr>
          <xdr:cNvPr id="3" name="Picture 2" descr="MAXIMA_PARK_Logo (1)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322604" y="5016500"/>
            <a:ext cx="758521" cy="9875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395155" y="5054710"/>
            <a:ext cx="851266" cy="10001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Логотип Schooltohouse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705872" y="5194363"/>
            <a:ext cx="1628557" cy="8317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664700" y="5054710"/>
            <a:ext cx="1029027" cy="1038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3</xdr:row>
      <xdr:rowOff>0</xdr:rowOff>
    </xdr:from>
    <xdr:to>
      <xdr:col>3</xdr:col>
      <xdr:colOff>57150</xdr:colOff>
      <xdr:row>4</xdr:row>
      <xdr:rowOff>152400</xdr:rowOff>
    </xdr:to>
    <xdr:pic>
      <xdr:nvPicPr>
        <xdr:cNvPr id="7" name="Picture 6" descr="FKSR_logo_new_smtx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3048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2</xdr:row>
      <xdr:rowOff>457200</xdr:rowOff>
    </xdr:from>
    <xdr:to>
      <xdr:col>23</xdr:col>
      <xdr:colOff>457200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457200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314325</xdr:rowOff>
    </xdr:from>
    <xdr:to>
      <xdr:col>3</xdr:col>
      <xdr:colOff>209550</xdr:colOff>
      <xdr:row>4</xdr:row>
      <xdr:rowOff>28575</xdr:rowOff>
    </xdr:to>
    <xdr:pic>
      <xdr:nvPicPr>
        <xdr:cNvPr id="2" name="Picture 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4325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3</xdr:row>
      <xdr:rowOff>57150</xdr:rowOff>
    </xdr:from>
    <xdr:to>
      <xdr:col>23</xdr:col>
      <xdr:colOff>400050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90525"/>
          <a:ext cx="1609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</xdr:row>
      <xdr:rowOff>38100</xdr:rowOff>
    </xdr:from>
    <xdr:to>
      <xdr:col>3</xdr:col>
      <xdr:colOff>247650</xdr:colOff>
      <xdr:row>5</xdr:row>
      <xdr:rowOff>104775</xdr:rowOff>
    </xdr:to>
    <xdr:pic>
      <xdr:nvPicPr>
        <xdr:cNvPr id="2" name="Picture 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71475"/>
          <a:ext cx="1609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18</xdr:row>
      <xdr:rowOff>9525</xdr:rowOff>
    </xdr:from>
    <xdr:to>
      <xdr:col>23</xdr:col>
      <xdr:colOff>400050</xdr:colOff>
      <xdr:row>20</xdr:row>
      <xdr:rowOff>9525</xdr:rowOff>
    </xdr:to>
    <xdr:grpSp>
      <xdr:nvGrpSpPr>
        <xdr:cNvPr id="3" name="Группа 5"/>
        <xdr:cNvGrpSpPr>
          <a:grpSpLocks/>
        </xdr:cNvGrpSpPr>
      </xdr:nvGrpSpPr>
      <xdr:grpSpPr>
        <a:xfrm>
          <a:off x="8572500" y="5181600"/>
          <a:ext cx="4410075" cy="1066800"/>
          <a:chOff x="9664700" y="5016500"/>
          <a:chExt cx="4416425" cy="1076325"/>
        </a:xfrm>
        <a:solidFill>
          <a:srgbClr val="FFFFFF"/>
        </a:solidFill>
      </xdr:grpSpPr>
      <xdr:pic>
        <xdr:nvPicPr>
          <xdr:cNvPr id="4" name="Picture 2" descr="MAXIMA_PARK_Logo (1)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322604" y="5016500"/>
            <a:ext cx="758521" cy="9875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395155" y="5054710"/>
            <a:ext cx="851266" cy="10001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" descr="Логотип Schooltohouse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705872" y="5194363"/>
            <a:ext cx="1628557" cy="8317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4700" y="5054710"/>
            <a:ext cx="1029027" cy="1038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485775</xdr:colOff>
      <xdr:row>2</xdr:row>
      <xdr:rowOff>333375</xdr:rowOff>
    </xdr:from>
    <xdr:to>
      <xdr:col>22</xdr:col>
      <xdr:colOff>533400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333375"/>
          <a:ext cx="1600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371475</xdr:rowOff>
    </xdr:from>
    <xdr:to>
      <xdr:col>3</xdr:col>
      <xdr:colOff>161925</xdr:colOff>
      <xdr:row>4</xdr:row>
      <xdr:rowOff>123825</xdr:rowOff>
    </xdr:to>
    <xdr:pic>
      <xdr:nvPicPr>
        <xdr:cNvPr id="2" name="Picture 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71475"/>
          <a:ext cx="1571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495300</xdr:colOff>
      <xdr:row>3</xdr:row>
      <xdr:rowOff>28575</xdr:rowOff>
    </xdr:from>
    <xdr:to>
      <xdr:col>22</xdr:col>
      <xdr:colOff>542925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457200"/>
          <a:ext cx="1600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371475</xdr:rowOff>
    </xdr:from>
    <xdr:to>
      <xdr:col>3</xdr:col>
      <xdr:colOff>161925</xdr:colOff>
      <xdr:row>4</xdr:row>
      <xdr:rowOff>123825</xdr:rowOff>
    </xdr:to>
    <xdr:pic>
      <xdr:nvPicPr>
        <xdr:cNvPr id="2" name="Picture 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71475"/>
          <a:ext cx="1571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13</xdr:row>
      <xdr:rowOff>209550</xdr:rowOff>
    </xdr:from>
    <xdr:to>
      <xdr:col>22</xdr:col>
      <xdr:colOff>628650</xdr:colOff>
      <xdr:row>17</xdr:row>
      <xdr:rowOff>28575</xdr:rowOff>
    </xdr:to>
    <xdr:grpSp>
      <xdr:nvGrpSpPr>
        <xdr:cNvPr id="3" name="Группа 6"/>
        <xdr:cNvGrpSpPr>
          <a:grpSpLocks/>
        </xdr:cNvGrpSpPr>
      </xdr:nvGrpSpPr>
      <xdr:grpSpPr>
        <a:xfrm>
          <a:off x="8648700" y="4038600"/>
          <a:ext cx="4410075" cy="1076325"/>
          <a:chOff x="9664700" y="5016500"/>
          <a:chExt cx="4416425" cy="1076325"/>
        </a:xfrm>
        <a:solidFill>
          <a:srgbClr val="FFFFFF"/>
        </a:solidFill>
      </xdr:grpSpPr>
      <xdr:pic>
        <xdr:nvPicPr>
          <xdr:cNvPr id="4" name="Picture 2" descr="MAXIMA_PARK_Logo (1)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322604" y="5016500"/>
            <a:ext cx="758521" cy="9875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395155" y="5054710"/>
            <a:ext cx="851266" cy="10001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" descr="Логотип Schooltohouse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705872" y="5194363"/>
            <a:ext cx="1628557" cy="8317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4700" y="5054710"/>
            <a:ext cx="1029027" cy="1038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3</xdr:row>
      <xdr:rowOff>9525</xdr:rowOff>
    </xdr:from>
    <xdr:to>
      <xdr:col>23</xdr:col>
      <xdr:colOff>190500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552450"/>
          <a:ext cx="1609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</xdr:row>
      <xdr:rowOff>0</xdr:rowOff>
    </xdr:from>
    <xdr:to>
      <xdr:col>3</xdr:col>
      <xdr:colOff>133350</xdr:colOff>
      <xdr:row>5</xdr:row>
      <xdr:rowOff>104775</xdr:rowOff>
    </xdr:to>
    <xdr:pic>
      <xdr:nvPicPr>
        <xdr:cNvPr id="2" name="Picture 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2925"/>
          <a:ext cx="166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3</xdr:row>
      <xdr:rowOff>9525</xdr:rowOff>
    </xdr:from>
    <xdr:to>
      <xdr:col>23</xdr:col>
      <xdr:colOff>190500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314325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</xdr:row>
      <xdr:rowOff>0</xdr:rowOff>
    </xdr:from>
    <xdr:to>
      <xdr:col>3</xdr:col>
      <xdr:colOff>133350</xdr:colOff>
      <xdr:row>5</xdr:row>
      <xdr:rowOff>104775</xdr:rowOff>
    </xdr:to>
    <xdr:pic>
      <xdr:nvPicPr>
        <xdr:cNvPr id="2" name="Picture 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04800"/>
          <a:ext cx="1666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22</xdr:row>
      <xdr:rowOff>228600</xdr:rowOff>
    </xdr:from>
    <xdr:to>
      <xdr:col>23</xdr:col>
      <xdr:colOff>323850</xdr:colOff>
      <xdr:row>26</xdr:row>
      <xdr:rowOff>28575</xdr:rowOff>
    </xdr:to>
    <xdr:grpSp>
      <xdr:nvGrpSpPr>
        <xdr:cNvPr id="3" name="Группа 6"/>
        <xdr:cNvGrpSpPr>
          <a:grpSpLocks/>
        </xdr:cNvGrpSpPr>
      </xdr:nvGrpSpPr>
      <xdr:grpSpPr>
        <a:xfrm>
          <a:off x="9420225" y="7315200"/>
          <a:ext cx="4352925" cy="1057275"/>
          <a:chOff x="9664700" y="5016500"/>
          <a:chExt cx="4416425" cy="1076325"/>
        </a:xfrm>
        <a:solidFill>
          <a:srgbClr val="FFFFFF"/>
        </a:solidFill>
      </xdr:grpSpPr>
      <xdr:pic>
        <xdr:nvPicPr>
          <xdr:cNvPr id="4" name="Picture 2" descr="MAXIMA_PARK_Logo (1)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322604" y="5016500"/>
            <a:ext cx="758521" cy="9875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395155" y="5054710"/>
            <a:ext cx="851266" cy="10001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" descr="Логотип Schooltohouse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705872" y="5194363"/>
            <a:ext cx="1628557" cy="8317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4700" y="5054710"/>
            <a:ext cx="1029027" cy="1038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2</xdr:row>
      <xdr:rowOff>295275</xdr:rowOff>
    </xdr:from>
    <xdr:to>
      <xdr:col>23</xdr:col>
      <xdr:colOff>257175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95275"/>
          <a:ext cx="1609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</xdr:row>
      <xdr:rowOff>28575</xdr:rowOff>
    </xdr:from>
    <xdr:to>
      <xdr:col>3</xdr:col>
      <xdr:colOff>114300</xdr:colOff>
      <xdr:row>5</xdr:row>
      <xdr:rowOff>123825</xdr:rowOff>
    </xdr:to>
    <xdr:pic>
      <xdr:nvPicPr>
        <xdr:cNvPr id="2" name="Picture 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33400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2</xdr:row>
      <xdr:rowOff>295275</xdr:rowOff>
    </xdr:from>
    <xdr:to>
      <xdr:col>23</xdr:col>
      <xdr:colOff>257175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95275"/>
          <a:ext cx="1609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</xdr:row>
      <xdr:rowOff>28575</xdr:rowOff>
    </xdr:from>
    <xdr:to>
      <xdr:col>3</xdr:col>
      <xdr:colOff>114300</xdr:colOff>
      <xdr:row>5</xdr:row>
      <xdr:rowOff>123825</xdr:rowOff>
    </xdr:to>
    <xdr:pic>
      <xdr:nvPicPr>
        <xdr:cNvPr id="2" name="Picture 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33375"/>
          <a:ext cx="1657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571500</xdr:colOff>
      <xdr:row>18</xdr:row>
      <xdr:rowOff>266700</xdr:rowOff>
    </xdr:from>
    <xdr:to>
      <xdr:col>23</xdr:col>
      <xdr:colOff>238125</xdr:colOff>
      <xdr:row>22</xdr:row>
      <xdr:rowOff>19050</xdr:rowOff>
    </xdr:to>
    <xdr:grpSp>
      <xdr:nvGrpSpPr>
        <xdr:cNvPr id="3" name="Группа 6"/>
        <xdr:cNvGrpSpPr>
          <a:grpSpLocks/>
        </xdr:cNvGrpSpPr>
      </xdr:nvGrpSpPr>
      <xdr:grpSpPr>
        <a:xfrm>
          <a:off x="9401175" y="5362575"/>
          <a:ext cx="4352925" cy="1047750"/>
          <a:chOff x="9664700" y="5016500"/>
          <a:chExt cx="4416425" cy="1076325"/>
        </a:xfrm>
        <a:solidFill>
          <a:srgbClr val="FFFFFF"/>
        </a:solidFill>
      </xdr:grpSpPr>
      <xdr:pic>
        <xdr:nvPicPr>
          <xdr:cNvPr id="4" name="Picture 2" descr="MAXIMA_PARK_Logo (1)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322604" y="5016500"/>
            <a:ext cx="758521" cy="9875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395155" y="5054710"/>
            <a:ext cx="851266" cy="10001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" descr="Логотип Schooltohouse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705872" y="5194363"/>
            <a:ext cx="1628557" cy="8317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4700" y="5054710"/>
            <a:ext cx="1029027" cy="1038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O4" sqref="O4"/>
    </sheetView>
  </sheetViews>
  <sheetFormatPr defaultColWidth="9.140625" defaultRowHeight="12.75"/>
  <cols>
    <col min="1" max="1" width="3.28125" style="98" customWidth="1"/>
    <col min="2" max="2" width="4.28125" style="98" hidden="1" customWidth="1"/>
    <col min="3" max="3" width="18.7109375" style="89" customWidth="1"/>
    <col min="4" max="4" width="8.28125" style="99" hidden="1" customWidth="1"/>
    <col min="5" max="5" width="6.140625" style="89" customWidth="1"/>
    <col min="6" max="6" width="43.57421875" style="89" customWidth="1"/>
    <col min="7" max="7" width="9.00390625" style="89" customWidth="1"/>
    <col min="8" max="9" width="16.140625" style="100" customWidth="1"/>
    <col min="10" max="10" width="21.421875" style="101" customWidth="1"/>
    <col min="11" max="11" width="16.8515625" style="101" customWidth="1"/>
    <col min="12" max="16384" width="9.140625" style="89" customWidth="1"/>
  </cols>
  <sheetData>
    <row r="1" spans="1:11" s="79" customFormat="1" ht="51.75" customHeight="1">
      <c r="A1" s="183" t="s">
        <v>227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80" customFormat="1" ht="15.75" customHeight="1">
      <c r="A2" s="184" t="s">
        <v>41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s="79" customFormat="1" ht="15.75" customHeight="1">
      <c r="A3" s="185" t="s">
        <v>42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7" s="81" customFormat="1" ht="15" customHeight="1">
      <c r="A4" s="56" t="s">
        <v>48</v>
      </c>
      <c r="D4" s="82"/>
      <c r="F4" s="83"/>
      <c r="G4" s="83"/>
      <c r="H4" s="84"/>
      <c r="I4" s="84"/>
      <c r="J4" s="85"/>
      <c r="K4" s="107" t="s">
        <v>49</v>
      </c>
      <c r="L4" s="108"/>
      <c r="M4" s="108"/>
      <c r="N4" s="108"/>
      <c r="O4" s="108"/>
      <c r="P4" s="108"/>
      <c r="Q4" s="109"/>
    </row>
    <row r="5" spans="1:11" ht="60" customHeight="1">
      <c r="A5" s="86" t="s">
        <v>43</v>
      </c>
      <c r="B5" s="86" t="s">
        <v>44</v>
      </c>
      <c r="C5" s="87" t="s">
        <v>0</v>
      </c>
      <c r="D5" s="88" t="s">
        <v>1</v>
      </c>
      <c r="E5" s="86" t="s">
        <v>45</v>
      </c>
      <c r="F5" s="87" t="s">
        <v>2</v>
      </c>
      <c r="G5" s="87" t="s">
        <v>1</v>
      </c>
      <c r="H5" s="87" t="s">
        <v>3</v>
      </c>
      <c r="I5" s="87" t="s">
        <v>46</v>
      </c>
      <c r="J5" s="87" t="s">
        <v>4</v>
      </c>
      <c r="K5" s="87" t="s">
        <v>47</v>
      </c>
    </row>
    <row r="6" spans="1:11" ht="44.25" customHeight="1">
      <c r="A6" s="90">
        <v>1</v>
      </c>
      <c r="B6" s="86"/>
      <c r="C6" s="116" t="s">
        <v>153</v>
      </c>
      <c r="D6" s="111" t="s">
        <v>154</v>
      </c>
      <c r="E6" s="64" t="s">
        <v>24</v>
      </c>
      <c r="F6" s="78" t="s">
        <v>155</v>
      </c>
      <c r="G6" s="111" t="s">
        <v>156</v>
      </c>
      <c r="H6" s="112" t="s">
        <v>90</v>
      </c>
      <c r="I6" s="62" t="s">
        <v>143</v>
      </c>
      <c r="J6" s="63" t="s">
        <v>124</v>
      </c>
      <c r="K6" s="91" t="s">
        <v>223</v>
      </c>
    </row>
    <row r="7" spans="1:11" ht="44.25" customHeight="1">
      <c r="A7" s="90">
        <v>2</v>
      </c>
      <c r="B7" s="86"/>
      <c r="C7" s="116" t="s">
        <v>139</v>
      </c>
      <c r="D7" s="111" t="s">
        <v>140</v>
      </c>
      <c r="E7" s="64" t="s">
        <v>24</v>
      </c>
      <c r="F7" s="78" t="s">
        <v>141</v>
      </c>
      <c r="G7" s="111" t="s">
        <v>142</v>
      </c>
      <c r="H7" s="112" t="s">
        <v>90</v>
      </c>
      <c r="I7" s="62" t="s">
        <v>143</v>
      </c>
      <c r="J7" s="63" t="s">
        <v>124</v>
      </c>
      <c r="K7" s="91" t="s">
        <v>223</v>
      </c>
    </row>
    <row r="8" spans="1:17" ht="39" customHeight="1">
      <c r="A8" s="90">
        <v>3</v>
      </c>
      <c r="B8" s="182"/>
      <c r="C8" s="115" t="s">
        <v>65</v>
      </c>
      <c r="D8" s="111" t="s">
        <v>66</v>
      </c>
      <c r="E8" s="106">
        <v>1</v>
      </c>
      <c r="F8" s="78" t="s">
        <v>67</v>
      </c>
      <c r="G8" s="92" t="s">
        <v>68</v>
      </c>
      <c r="H8" s="113" t="s">
        <v>69</v>
      </c>
      <c r="I8" s="94" t="s">
        <v>70</v>
      </c>
      <c r="J8" s="113" t="s">
        <v>71</v>
      </c>
      <c r="K8" s="91" t="s">
        <v>223</v>
      </c>
      <c r="L8"/>
      <c r="M8"/>
      <c r="N8"/>
      <c r="O8"/>
      <c r="P8"/>
      <c r="Q8"/>
    </row>
    <row r="9" spans="1:11" ht="44.25" customHeight="1">
      <c r="A9" s="90">
        <v>4</v>
      </c>
      <c r="B9" s="86"/>
      <c r="C9" s="116" t="s">
        <v>144</v>
      </c>
      <c r="D9" s="111" t="s">
        <v>145</v>
      </c>
      <c r="E9" s="64">
        <v>3</v>
      </c>
      <c r="F9" s="78" t="s">
        <v>113</v>
      </c>
      <c r="G9" s="111" t="s">
        <v>114</v>
      </c>
      <c r="H9" s="112" t="s">
        <v>115</v>
      </c>
      <c r="I9" s="62" t="s">
        <v>146</v>
      </c>
      <c r="J9" s="63" t="s">
        <v>168</v>
      </c>
      <c r="K9" s="91" t="s">
        <v>223</v>
      </c>
    </row>
    <row r="10" spans="1:11" ht="39" customHeight="1">
      <c r="A10" s="90">
        <v>5</v>
      </c>
      <c r="B10" s="86"/>
      <c r="C10" s="115" t="s">
        <v>147</v>
      </c>
      <c r="D10" s="111" t="s">
        <v>148</v>
      </c>
      <c r="E10" s="106">
        <v>2</v>
      </c>
      <c r="F10" s="78" t="s">
        <v>149</v>
      </c>
      <c r="G10" s="92" t="s">
        <v>150</v>
      </c>
      <c r="H10" s="94" t="s">
        <v>151</v>
      </c>
      <c r="I10" s="94" t="s">
        <v>152</v>
      </c>
      <c r="J10" s="113" t="s">
        <v>71</v>
      </c>
      <c r="K10" s="91" t="s">
        <v>223</v>
      </c>
    </row>
    <row r="11" spans="1:11" ht="44.25" customHeight="1">
      <c r="A11" s="90">
        <v>6</v>
      </c>
      <c r="B11" s="86"/>
      <c r="C11" s="65" t="s">
        <v>51</v>
      </c>
      <c r="D11" s="110" t="s">
        <v>52</v>
      </c>
      <c r="E11" s="64">
        <v>1</v>
      </c>
      <c r="F11" s="78" t="s">
        <v>53</v>
      </c>
      <c r="G11" s="111" t="s">
        <v>54</v>
      </c>
      <c r="H11" s="112" t="s">
        <v>55</v>
      </c>
      <c r="I11" s="62" t="s">
        <v>56</v>
      </c>
      <c r="J11" s="63" t="s">
        <v>57</v>
      </c>
      <c r="K11" s="91" t="s">
        <v>223</v>
      </c>
    </row>
    <row r="12" spans="1:17" ht="39" customHeight="1">
      <c r="A12" s="90">
        <v>7</v>
      </c>
      <c r="B12" s="182"/>
      <c r="C12" s="65" t="s">
        <v>51</v>
      </c>
      <c r="D12" s="110" t="s">
        <v>52</v>
      </c>
      <c r="E12" s="64">
        <v>1</v>
      </c>
      <c r="F12" s="78" t="s">
        <v>53</v>
      </c>
      <c r="G12" s="111" t="s">
        <v>54</v>
      </c>
      <c r="H12" s="112" t="s">
        <v>55</v>
      </c>
      <c r="I12" s="62" t="s">
        <v>56</v>
      </c>
      <c r="J12" s="63" t="s">
        <v>57</v>
      </c>
      <c r="K12" s="91" t="s">
        <v>223</v>
      </c>
      <c r="L12"/>
      <c r="M12"/>
      <c r="N12"/>
      <c r="O12"/>
      <c r="P12"/>
      <c r="Q12"/>
    </row>
    <row r="13" spans="1:11" ht="39" customHeight="1">
      <c r="A13" s="90">
        <v>8</v>
      </c>
      <c r="B13" s="86"/>
      <c r="C13" s="65" t="s">
        <v>58</v>
      </c>
      <c r="D13" s="111" t="s">
        <v>59</v>
      </c>
      <c r="E13" s="64">
        <v>2</v>
      </c>
      <c r="F13" s="78" t="s">
        <v>131</v>
      </c>
      <c r="G13" s="113" t="s">
        <v>132</v>
      </c>
      <c r="H13" s="114" t="s">
        <v>133</v>
      </c>
      <c r="I13" s="112" t="s">
        <v>63</v>
      </c>
      <c r="J13" s="63" t="s">
        <v>64</v>
      </c>
      <c r="K13" s="91" t="s">
        <v>223</v>
      </c>
    </row>
    <row r="14" spans="1:17" ht="39" customHeight="1">
      <c r="A14" s="90">
        <v>9</v>
      </c>
      <c r="B14" s="182"/>
      <c r="C14" s="65" t="s">
        <v>58</v>
      </c>
      <c r="D14" s="111" t="s">
        <v>59</v>
      </c>
      <c r="E14" s="64">
        <v>2</v>
      </c>
      <c r="F14" s="78" t="s">
        <v>60</v>
      </c>
      <c r="G14" s="113" t="s">
        <v>61</v>
      </c>
      <c r="H14" s="114" t="s">
        <v>62</v>
      </c>
      <c r="I14" s="112" t="s">
        <v>63</v>
      </c>
      <c r="J14" s="63" t="s">
        <v>64</v>
      </c>
      <c r="K14" s="91" t="s">
        <v>223</v>
      </c>
      <c r="L14"/>
      <c r="M14"/>
      <c r="N14"/>
      <c r="O14"/>
      <c r="P14"/>
      <c r="Q14"/>
    </row>
    <row r="15" spans="1:11" ht="39" customHeight="1">
      <c r="A15" s="90">
        <v>10</v>
      </c>
      <c r="B15" s="86"/>
      <c r="C15" s="116" t="s">
        <v>134</v>
      </c>
      <c r="D15" s="95" t="s">
        <v>135</v>
      </c>
      <c r="E15" s="64">
        <v>2</v>
      </c>
      <c r="F15" s="78" t="s">
        <v>136</v>
      </c>
      <c r="G15" s="111" t="s">
        <v>137</v>
      </c>
      <c r="H15" s="62" t="s">
        <v>138</v>
      </c>
      <c r="I15" s="62" t="s">
        <v>138</v>
      </c>
      <c r="J15" s="63" t="s">
        <v>212</v>
      </c>
      <c r="K15" s="91" t="s">
        <v>223</v>
      </c>
    </row>
    <row r="16" spans="1:17" ht="39" customHeight="1">
      <c r="A16" s="90">
        <v>11</v>
      </c>
      <c r="B16" s="182"/>
      <c r="C16" s="115" t="s">
        <v>72</v>
      </c>
      <c r="D16" s="111" t="s">
        <v>73</v>
      </c>
      <c r="E16" s="106">
        <v>2</v>
      </c>
      <c r="F16" s="78" t="s">
        <v>74</v>
      </c>
      <c r="G16" s="92" t="s">
        <v>75</v>
      </c>
      <c r="H16" s="113" t="s">
        <v>69</v>
      </c>
      <c r="I16" s="94" t="s">
        <v>70</v>
      </c>
      <c r="J16" s="113" t="s">
        <v>71</v>
      </c>
      <c r="K16" s="91" t="s">
        <v>223</v>
      </c>
      <c r="L16"/>
      <c r="M16"/>
      <c r="N16"/>
      <c r="O16"/>
      <c r="P16"/>
      <c r="Q16"/>
    </row>
    <row r="17" spans="1:11" ht="39" customHeight="1">
      <c r="A17" s="90">
        <v>12</v>
      </c>
      <c r="B17" s="86"/>
      <c r="C17" s="116" t="s">
        <v>86</v>
      </c>
      <c r="D17" s="111" t="s">
        <v>87</v>
      </c>
      <c r="E17" s="64" t="s">
        <v>24</v>
      </c>
      <c r="F17" s="78" t="s">
        <v>88</v>
      </c>
      <c r="G17" s="111" t="s">
        <v>89</v>
      </c>
      <c r="H17" s="112" t="s">
        <v>90</v>
      </c>
      <c r="I17" s="62" t="s">
        <v>91</v>
      </c>
      <c r="J17" s="63" t="s">
        <v>124</v>
      </c>
      <c r="K17" s="91" t="s">
        <v>223</v>
      </c>
    </row>
    <row r="18" spans="1:11" ht="40.5" customHeight="1">
      <c r="A18" s="90">
        <v>13</v>
      </c>
      <c r="B18" s="86"/>
      <c r="C18" s="116" t="s">
        <v>97</v>
      </c>
      <c r="D18" s="111" t="s">
        <v>98</v>
      </c>
      <c r="E18" s="64" t="s">
        <v>24</v>
      </c>
      <c r="F18" s="78" t="s">
        <v>99</v>
      </c>
      <c r="G18" s="111" t="s">
        <v>100</v>
      </c>
      <c r="H18" s="112" t="s">
        <v>90</v>
      </c>
      <c r="I18" s="62" t="s">
        <v>101</v>
      </c>
      <c r="J18" s="63" t="s">
        <v>124</v>
      </c>
      <c r="K18" s="91" t="s">
        <v>223</v>
      </c>
    </row>
    <row r="19" spans="1:11" ht="40.5" customHeight="1">
      <c r="A19" s="90">
        <v>14</v>
      </c>
      <c r="B19" s="86"/>
      <c r="C19" s="116" t="s">
        <v>97</v>
      </c>
      <c r="D19" s="111" t="s">
        <v>98</v>
      </c>
      <c r="E19" s="64" t="s">
        <v>24</v>
      </c>
      <c r="F19" s="78" t="s">
        <v>99</v>
      </c>
      <c r="G19" s="111" t="s">
        <v>100</v>
      </c>
      <c r="H19" s="112" t="s">
        <v>90</v>
      </c>
      <c r="I19" s="62" t="s">
        <v>101</v>
      </c>
      <c r="J19" s="63" t="s">
        <v>92</v>
      </c>
      <c r="K19" s="91" t="s">
        <v>223</v>
      </c>
    </row>
    <row r="20" spans="1:11" ht="39" customHeight="1">
      <c r="A20" s="90">
        <v>15</v>
      </c>
      <c r="B20" s="86"/>
      <c r="C20" s="116" t="s">
        <v>129</v>
      </c>
      <c r="D20" s="111" t="s">
        <v>130</v>
      </c>
      <c r="E20" s="64" t="s">
        <v>24</v>
      </c>
      <c r="F20" s="78" t="s">
        <v>88</v>
      </c>
      <c r="G20" s="111" t="s">
        <v>89</v>
      </c>
      <c r="H20" s="112" t="s">
        <v>90</v>
      </c>
      <c r="I20" s="62" t="s">
        <v>91</v>
      </c>
      <c r="J20" s="63" t="s">
        <v>124</v>
      </c>
      <c r="K20" s="91" t="s">
        <v>223</v>
      </c>
    </row>
    <row r="21" spans="1:11" ht="39" customHeight="1">
      <c r="A21" s="90">
        <v>16</v>
      </c>
      <c r="B21" s="86"/>
      <c r="C21" s="116" t="s">
        <v>129</v>
      </c>
      <c r="D21" s="111" t="s">
        <v>130</v>
      </c>
      <c r="E21" s="64" t="s">
        <v>24</v>
      </c>
      <c r="F21" s="78" t="s">
        <v>95</v>
      </c>
      <c r="G21" s="111" t="s">
        <v>96</v>
      </c>
      <c r="H21" s="112" t="s">
        <v>90</v>
      </c>
      <c r="I21" s="62" t="s">
        <v>91</v>
      </c>
      <c r="J21" s="63" t="s">
        <v>124</v>
      </c>
      <c r="K21" s="91" t="s">
        <v>223</v>
      </c>
    </row>
    <row r="22" spans="1:11" ht="39" customHeight="1">
      <c r="A22" s="90">
        <v>17</v>
      </c>
      <c r="B22" s="86"/>
      <c r="C22" s="115" t="s">
        <v>82</v>
      </c>
      <c r="D22" s="111" t="s">
        <v>83</v>
      </c>
      <c r="E22" s="106" t="s">
        <v>24</v>
      </c>
      <c r="F22" s="78" t="s">
        <v>35</v>
      </c>
      <c r="G22" s="92" t="s">
        <v>33</v>
      </c>
      <c r="H22" s="93" t="s">
        <v>84</v>
      </c>
      <c r="I22" s="94" t="s">
        <v>85</v>
      </c>
      <c r="J22" s="113" t="s">
        <v>30</v>
      </c>
      <c r="K22" s="91" t="s">
        <v>223</v>
      </c>
    </row>
    <row r="23" spans="1:11" ht="39" customHeight="1">
      <c r="A23" s="90">
        <v>18</v>
      </c>
      <c r="B23" s="86"/>
      <c r="C23" s="115" t="s">
        <v>82</v>
      </c>
      <c r="D23" s="111" t="s">
        <v>83</v>
      </c>
      <c r="E23" s="106" t="s">
        <v>24</v>
      </c>
      <c r="F23" s="78" t="s">
        <v>107</v>
      </c>
      <c r="G23" s="92" t="s">
        <v>36</v>
      </c>
      <c r="H23" s="94" t="s">
        <v>108</v>
      </c>
      <c r="I23" s="94" t="s">
        <v>85</v>
      </c>
      <c r="J23" s="113" t="s">
        <v>30</v>
      </c>
      <c r="K23" s="91" t="s">
        <v>223</v>
      </c>
    </row>
    <row r="24" spans="1:11" ht="39" customHeight="1">
      <c r="A24" s="90">
        <v>19</v>
      </c>
      <c r="B24" s="86"/>
      <c r="C24" s="65" t="s">
        <v>117</v>
      </c>
      <c r="D24" s="111" t="s">
        <v>118</v>
      </c>
      <c r="E24" s="118" t="s">
        <v>119</v>
      </c>
      <c r="F24" s="67" t="s">
        <v>120</v>
      </c>
      <c r="G24" s="95" t="s">
        <v>121</v>
      </c>
      <c r="H24" s="62" t="s">
        <v>122</v>
      </c>
      <c r="I24" s="62" t="s">
        <v>122</v>
      </c>
      <c r="J24" s="63" t="s">
        <v>123</v>
      </c>
      <c r="K24" s="91" t="s">
        <v>223</v>
      </c>
    </row>
    <row r="25" spans="1:11" ht="39" customHeight="1">
      <c r="A25" s="90">
        <v>20</v>
      </c>
      <c r="B25" s="86"/>
      <c r="C25" s="116" t="s">
        <v>167</v>
      </c>
      <c r="D25" s="111"/>
      <c r="E25" s="64" t="s">
        <v>24</v>
      </c>
      <c r="F25" s="78" t="s">
        <v>105</v>
      </c>
      <c r="G25" s="111" t="s">
        <v>106</v>
      </c>
      <c r="H25" s="112" t="s">
        <v>90</v>
      </c>
      <c r="I25" s="62" t="s">
        <v>101</v>
      </c>
      <c r="J25" s="63" t="s">
        <v>124</v>
      </c>
      <c r="K25" s="91" t="s">
        <v>223</v>
      </c>
    </row>
    <row r="26" spans="1:11" ht="39" customHeight="1">
      <c r="A26" s="90">
        <v>21</v>
      </c>
      <c r="B26" s="86"/>
      <c r="C26" s="116" t="s">
        <v>167</v>
      </c>
      <c r="D26" s="111"/>
      <c r="E26" s="64" t="s">
        <v>24</v>
      </c>
      <c r="F26" s="78" t="s">
        <v>105</v>
      </c>
      <c r="G26" s="111" t="s">
        <v>106</v>
      </c>
      <c r="H26" s="112" t="s">
        <v>90</v>
      </c>
      <c r="I26" s="62" t="s">
        <v>101</v>
      </c>
      <c r="J26" s="63" t="s">
        <v>92</v>
      </c>
      <c r="K26" s="91" t="s">
        <v>223</v>
      </c>
    </row>
    <row r="27" spans="1:11" ht="39" customHeight="1">
      <c r="A27" s="90">
        <v>22</v>
      </c>
      <c r="B27" s="86"/>
      <c r="C27" s="116" t="s">
        <v>104</v>
      </c>
      <c r="D27" s="111"/>
      <c r="E27" s="64" t="s">
        <v>24</v>
      </c>
      <c r="F27" s="78" t="s">
        <v>105</v>
      </c>
      <c r="G27" s="111" t="s">
        <v>106</v>
      </c>
      <c r="H27" s="112" t="s">
        <v>90</v>
      </c>
      <c r="I27" s="62" t="s">
        <v>101</v>
      </c>
      <c r="J27" s="63" t="s">
        <v>124</v>
      </c>
      <c r="K27" s="91" t="s">
        <v>223</v>
      </c>
    </row>
    <row r="28" spans="1:11" ht="39" customHeight="1">
      <c r="A28" s="90">
        <v>23</v>
      </c>
      <c r="B28" s="86"/>
      <c r="C28" s="116" t="s">
        <v>93</v>
      </c>
      <c r="D28" s="111" t="s">
        <v>94</v>
      </c>
      <c r="E28" s="64" t="s">
        <v>24</v>
      </c>
      <c r="F28" s="78" t="s">
        <v>95</v>
      </c>
      <c r="G28" s="111" t="s">
        <v>96</v>
      </c>
      <c r="H28" s="112" t="s">
        <v>90</v>
      </c>
      <c r="I28" s="62" t="s">
        <v>91</v>
      </c>
      <c r="J28" s="63" t="s">
        <v>124</v>
      </c>
      <c r="K28" s="91" t="s">
        <v>223</v>
      </c>
    </row>
    <row r="29" spans="1:11" ht="39" customHeight="1">
      <c r="A29" s="90">
        <v>24</v>
      </c>
      <c r="B29" s="97"/>
      <c r="C29" s="116" t="s">
        <v>93</v>
      </c>
      <c r="D29" s="111" t="s">
        <v>94</v>
      </c>
      <c r="E29" s="64" t="s">
        <v>24</v>
      </c>
      <c r="F29" s="78" t="s">
        <v>95</v>
      </c>
      <c r="G29" s="111" t="s">
        <v>96</v>
      </c>
      <c r="H29" s="112" t="s">
        <v>90</v>
      </c>
      <c r="I29" s="62" t="s">
        <v>91</v>
      </c>
      <c r="J29" s="63" t="s">
        <v>92</v>
      </c>
      <c r="K29" s="91" t="s">
        <v>223</v>
      </c>
    </row>
    <row r="30" spans="1:17" ht="39" customHeight="1">
      <c r="A30" s="90">
        <v>25</v>
      </c>
      <c r="B30" s="182"/>
      <c r="C30" s="115" t="s">
        <v>76</v>
      </c>
      <c r="D30" s="111" t="s">
        <v>77</v>
      </c>
      <c r="E30" s="106">
        <v>2</v>
      </c>
      <c r="F30" s="78" t="s">
        <v>78</v>
      </c>
      <c r="G30" s="92" t="s">
        <v>79</v>
      </c>
      <c r="H30" s="113" t="s">
        <v>69</v>
      </c>
      <c r="I30" s="94" t="s">
        <v>70</v>
      </c>
      <c r="J30" s="113" t="s">
        <v>71</v>
      </c>
      <c r="K30" s="91" t="s">
        <v>223</v>
      </c>
      <c r="L30"/>
      <c r="M30"/>
      <c r="N30"/>
      <c r="O30"/>
      <c r="P30"/>
      <c r="Q30"/>
    </row>
    <row r="31" spans="1:11" ht="39" customHeight="1">
      <c r="A31" s="90">
        <v>26</v>
      </c>
      <c r="B31" s="86"/>
      <c r="C31" s="115" t="s">
        <v>32</v>
      </c>
      <c r="D31" s="111" t="s">
        <v>128</v>
      </c>
      <c r="E31" s="106">
        <v>2</v>
      </c>
      <c r="F31" s="78" t="s">
        <v>35</v>
      </c>
      <c r="G31" s="92" t="s">
        <v>33</v>
      </c>
      <c r="H31" s="93" t="s">
        <v>84</v>
      </c>
      <c r="I31" s="94" t="s">
        <v>85</v>
      </c>
      <c r="J31" s="113" t="s">
        <v>30</v>
      </c>
      <c r="K31" s="91" t="s">
        <v>223</v>
      </c>
    </row>
    <row r="32" spans="1:11" ht="39" customHeight="1">
      <c r="A32" s="90">
        <v>27</v>
      </c>
      <c r="B32" s="86"/>
      <c r="C32" s="115" t="s">
        <v>126</v>
      </c>
      <c r="D32" s="111" t="s">
        <v>127</v>
      </c>
      <c r="E32" s="106" t="s">
        <v>119</v>
      </c>
      <c r="F32" s="78" t="s">
        <v>157</v>
      </c>
      <c r="G32" s="92" t="s">
        <v>26</v>
      </c>
      <c r="H32" s="94" t="s">
        <v>158</v>
      </c>
      <c r="I32" s="94" t="s">
        <v>85</v>
      </c>
      <c r="J32" s="113" t="s">
        <v>30</v>
      </c>
      <c r="K32" s="91" t="s">
        <v>223</v>
      </c>
    </row>
    <row r="33" spans="1:11" ht="39" customHeight="1">
      <c r="A33" s="90">
        <v>28</v>
      </c>
      <c r="B33" s="86"/>
      <c r="C33" s="116" t="s">
        <v>111</v>
      </c>
      <c r="D33" s="111" t="s">
        <v>112</v>
      </c>
      <c r="E33" s="64">
        <v>2</v>
      </c>
      <c r="F33" s="78" t="s">
        <v>113</v>
      </c>
      <c r="G33" s="111" t="s">
        <v>114</v>
      </c>
      <c r="H33" s="112" t="s">
        <v>115</v>
      </c>
      <c r="I33" s="62" t="s">
        <v>116</v>
      </c>
      <c r="J33" s="63" t="s">
        <v>168</v>
      </c>
      <c r="K33" s="91" t="s">
        <v>223</v>
      </c>
    </row>
    <row r="34" spans="1:11" ht="39" customHeight="1">
      <c r="A34" s="90">
        <v>29</v>
      </c>
      <c r="B34" s="86"/>
      <c r="C34" s="116" t="s">
        <v>166</v>
      </c>
      <c r="D34" s="111"/>
      <c r="E34" s="64" t="s">
        <v>24</v>
      </c>
      <c r="F34" s="78" t="s">
        <v>102</v>
      </c>
      <c r="G34" s="111" t="s">
        <v>103</v>
      </c>
      <c r="H34" s="112" t="s">
        <v>90</v>
      </c>
      <c r="I34" s="62" t="s">
        <v>101</v>
      </c>
      <c r="J34" s="63" t="s">
        <v>124</v>
      </c>
      <c r="K34" s="91" t="s">
        <v>223</v>
      </c>
    </row>
    <row r="35" spans="1:11" ht="39" customHeight="1">
      <c r="A35" s="90">
        <v>30</v>
      </c>
      <c r="B35" s="86"/>
      <c r="C35" s="116" t="s">
        <v>166</v>
      </c>
      <c r="D35" s="111"/>
      <c r="E35" s="64" t="s">
        <v>24</v>
      </c>
      <c r="F35" s="78" t="s">
        <v>102</v>
      </c>
      <c r="G35" s="111" t="s">
        <v>103</v>
      </c>
      <c r="H35" s="112" t="s">
        <v>90</v>
      </c>
      <c r="I35" s="62" t="s">
        <v>101</v>
      </c>
      <c r="J35" s="63" t="s">
        <v>92</v>
      </c>
      <c r="K35" s="91" t="s">
        <v>223</v>
      </c>
    </row>
    <row r="36" ht="39" customHeight="1"/>
    <row r="37" spans="1:11" ht="25.5" customHeight="1">
      <c r="A37" s="102"/>
      <c r="B37" s="102"/>
      <c r="C37" s="102" t="s">
        <v>23</v>
      </c>
      <c r="D37" s="102"/>
      <c r="E37" s="102"/>
      <c r="F37" s="102"/>
      <c r="G37" s="102"/>
      <c r="H37" s="102"/>
      <c r="I37" s="102" t="s">
        <v>50</v>
      </c>
      <c r="J37" s="103"/>
      <c r="K37" s="104"/>
    </row>
    <row r="38" spans="1:11" ht="25.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3"/>
      <c r="K38" s="104"/>
    </row>
    <row r="39" spans="1:11" ht="25.5" customHeight="1">
      <c r="A39" s="96"/>
      <c r="B39" s="96"/>
      <c r="C39" s="102" t="s">
        <v>18</v>
      </c>
      <c r="D39" s="102"/>
      <c r="E39" s="96"/>
      <c r="F39" s="96"/>
      <c r="G39" s="96"/>
      <c r="H39" s="96"/>
      <c r="I39" s="102" t="s">
        <v>37</v>
      </c>
      <c r="J39" s="103"/>
      <c r="K39" s="105"/>
    </row>
    <row r="40" ht="25.5" customHeight="1"/>
    <row r="41" spans="1:11" ht="25.5" customHeight="1">
      <c r="A41" s="96"/>
      <c r="B41" s="96"/>
      <c r="C41" s="102" t="s">
        <v>188</v>
      </c>
      <c r="D41" s="102"/>
      <c r="E41" s="96"/>
      <c r="F41" s="96"/>
      <c r="G41" s="96"/>
      <c r="H41" s="96"/>
      <c r="I41" s="102" t="s">
        <v>164</v>
      </c>
      <c r="J41" s="103"/>
      <c r="K41" s="105"/>
    </row>
  </sheetData>
  <sheetProtection/>
  <protectedRanges>
    <protectedRange sqref="J10:J12" name="Диапазон1_3_1_1_3_11_1_1_3_1_3_1"/>
    <protectedRange sqref="J7:J9" name="Диапазон1_3_1_1_3_11_1_1_3_1_1_2"/>
  </protectedRanges>
  <autoFilter ref="A5:K35"/>
  <mergeCells count="3">
    <mergeCell ref="A1:K1"/>
    <mergeCell ref="A2:K2"/>
    <mergeCell ref="A3:K3"/>
  </mergeCells>
  <printOptions/>
  <pageMargins left="0.3937007874015748" right="0.3937007874015748" top="0.3937007874015748" bottom="0.3937007874015748" header="0" footer="0"/>
  <pageSetup fitToHeight="3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view="pageBreakPreview" zoomScale="75" zoomScaleSheetLayoutView="75" zoomScalePageLayoutView="0" workbookViewId="0" topLeftCell="A3">
      <selection activeCell="A6" sqref="A6:X6"/>
    </sheetView>
  </sheetViews>
  <sheetFormatPr defaultColWidth="9.140625" defaultRowHeight="12.75"/>
  <cols>
    <col min="1" max="1" width="5.28125" style="27" customWidth="1"/>
    <col min="2" max="2" width="4.7109375" style="27" hidden="1" customWidth="1"/>
    <col min="3" max="3" width="19.421875" style="27" customWidth="1"/>
    <col min="4" max="4" width="9.57421875" style="27" customWidth="1"/>
    <col min="5" max="5" width="5.421875" style="27" customWidth="1"/>
    <col min="6" max="6" width="37.421875" style="27" customWidth="1"/>
    <col min="7" max="7" width="9.28125" style="27" customWidth="1"/>
    <col min="8" max="8" width="16.421875" style="44" customWidth="1"/>
    <col min="9" max="9" width="13.57421875" style="44" hidden="1" customWidth="1"/>
    <col min="10" max="10" width="20.28125" style="44" customWidth="1"/>
    <col min="11" max="11" width="6.00390625" style="30" customWidth="1"/>
    <col min="12" max="12" width="9.28125" style="31" customWidth="1"/>
    <col min="13" max="13" width="3.7109375" style="27" customWidth="1"/>
    <col min="14" max="14" width="6.00390625" style="30" customWidth="1"/>
    <col min="15" max="15" width="8.8515625" style="31" customWidth="1"/>
    <col min="16" max="16" width="3.7109375" style="27" customWidth="1"/>
    <col min="17" max="17" width="6.00390625" style="30" customWidth="1"/>
    <col min="18" max="18" width="8.8515625" style="31" customWidth="1"/>
    <col min="19" max="20" width="3.7109375" style="27" customWidth="1"/>
    <col min="21" max="21" width="7.7109375" style="27" customWidth="1"/>
    <col min="22" max="22" width="4.7109375" style="27" hidden="1" customWidth="1"/>
    <col min="23" max="23" width="8.7109375" style="31" customWidth="1"/>
    <col min="24" max="24" width="6.7109375" style="27" customWidth="1"/>
    <col min="25" max="16384" width="9.140625" style="27" customWidth="1"/>
  </cols>
  <sheetData>
    <row r="1" spans="1:42" s="7" customFormat="1" ht="14.25" customHeight="1" hidden="1">
      <c r="A1" s="6" t="s">
        <v>5</v>
      </c>
      <c r="C1" s="8"/>
      <c r="D1" s="8"/>
      <c r="E1" s="8"/>
      <c r="F1" s="8"/>
      <c r="G1" s="8"/>
      <c r="H1" s="8"/>
      <c r="I1" s="8"/>
      <c r="J1" s="8"/>
      <c r="K1" s="9"/>
      <c r="L1" s="10" t="s">
        <v>7</v>
      </c>
      <c r="M1" s="11"/>
      <c r="N1" s="9"/>
      <c r="O1" s="10" t="s">
        <v>8</v>
      </c>
      <c r="P1" s="11"/>
      <c r="Q1" s="9"/>
      <c r="R1" s="10" t="s">
        <v>9</v>
      </c>
      <c r="S1" s="11"/>
      <c r="T1" s="11"/>
      <c r="U1" s="11"/>
      <c r="V1" s="11"/>
      <c r="W1" s="12" t="s">
        <v>10</v>
      </c>
      <c r="X1" s="11"/>
      <c r="Z1" s="13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P1" s="15"/>
    </row>
    <row r="2" spans="1:23" s="2" customFormat="1" ht="45" customHeight="1" hidden="1">
      <c r="A2" s="1"/>
      <c r="B2" s="1"/>
      <c r="C2" s="1"/>
      <c r="D2" s="1"/>
      <c r="E2" s="1"/>
      <c r="F2" s="1"/>
      <c r="G2" s="1"/>
      <c r="H2" s="37"/>
      <c r="I2" s="37"/>
      <c r="J2" s="37"/>
      <c r="K2" s="22"/>
      <c r="L2" s="23"/>
      <c r="M2" s="24"/>
      <c r="N2" s="25"/>
      <c r="O2" s="23"/>
      <c r="P2" s="24"/>
      <c r="Q2" s="25"/>
      <c r="R2" s="23"/>
      <c r="S2" s="24"/>
      <c r="W2" s="26"/>
    </row>
    <row r="3" spans="1:35" ht="24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17"/>
      <c r="Z3" s="117"/>
      <c r="AA3" s="117"/>
      <c r="AB3" s="33"/>
      <c r="AC3" s="33"/>
      <c r="AD3" s="33"/>
      <c r="AE3" s="33"/>
      <c r="AF3" s="33"/>
      <c r="AG3" s="33"/>
      <c r="AH3" s="33"/>
      <c r="AI3" s="33"/>
    </row>
    <row r="4" spans="1:35" ht="42" customHeight="1">
      <c r="A4" s="186" t="s">
        <v>226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17"/>
      <c r="Z4" s="117"/>
      <c r="AA4" s="117"/>
      <c r="AB4" s="33"/>
      <c r="AC4" s="33"/>
      <c r="AD4" s="33"/>
      <c r="AE4" s="33"/>
      <c r="AF4" s="33"/>
      <c r="AG4" s="33"/>
      <c r="AH4" s="33"/>
      <c r="AI4" s="33"/>
    </row>
    <row r="5" spans="1:25" s="16" customFormat="1" ht="15.75" customHeight="1">
      <c r="A5" s="192" t="s">
        <v>31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32"/>
    </row>
    <row r="6" spans="1:25" s="28" customFormat="1" ht="15.75" customHeight="1">
      <c r="A6" s="194" t="s">
        <v>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52"/>
    </row>
    <row r="7" spans="1:25" s="29" customFormat="1" ht="15" customHeight="1">
      <c r="A7" s="205" t="s">
        <v>222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51"/>
    </row>
    <row r="8" spans="1:25" s="29" customFormat="1" ht="1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51"/>
    </row>
    <row r="9" spans="1:25" ht="15" customHeight="1">
      <c r="A9" s="189" t="s">
        <v>221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53"/>
    </row>
    <row r="10" spans="1:25" ht="1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3"/>
      <c r="Y10" s="53"/>
    </row>
    <row r="11" spans="1:24" s="19" customFormat="1" ht="15" customHeight="1">
      <c r="A11" s="56" t="s">
        <v>48</v>
      </c>
      <c r="B11" s="3"/>
      <c r="C11" s="4"/>
      <c r="D11" s="4"/>
      <c r="E11" s="4"/>
      <c r="F11" s="4"/>
      <c r="G11" s="4"/>
      <c r="H11" s="45"/>
      <c r="I11" s="45"/>
      <c r="J11" s="43"/>
      <c r="K11" s="17"/>
      <c r="L11" s="18"/>
      <c r="N11" s="17"/>
      <c r="O11" s="20"/>
      <c r="Q11" s="17"/>
      <c r="R11" s="20"/>
      <c r="T11" s="198" t="s">
        <v>49</v>
      </c>
      <c r="U11" s="198"/>
      <c r="V11" s="198"/>
      <c r="W11" s="198"/>
      <c r="X11" s="198"/>
    </row>
    <row r="12" spans="1:24" s="34" customFormat="1" ht="19.5" customHeight="1">
      <c r="A12" s="195" t="s">
        <v>6</v>
      </c>
      <c r="B12" s="195" t="s">
        <v>38</v>
      </c>
      <c r="C12" s="187" t="s">
        <v>0</v>
      </c>
      <c r="D12" s="187" t="s">
        <v>1</v>
      </c>
      <c r="E12" s="195" t="s">
        <v>21</v>
      </c>
      <c r="F12" s="187" t="s">
        <v>2</v>
      </c>
      <c r="G12" s="187" t="s">
        <v>1</v>
      </c>
      <c r="H12" s="187" t="s">
        <v>3</v>
      </c>
      <c r="I12" s="38"/>
      <c r="J12" s="187" t="s">
        <v>4</v>
      </c>
      <c r="K12" s="191" t="s">
        <v>11</v>
      </c>
      <c r="L12" s="191"/>
      <c r="M12" s="191"/>
      <c r="N12" s="191" t="s">
        <v>12</v>
      </c>
      <c r="O12" s="191"/>
      <c r="P12" s="191"/>
      <c r="Q12" s="191" t="s">
        <v>13</v>
      </c>
      <c r="R12" s="191"/>
      <c r="S12" s="191"/>
      <c r="T12" s="195" t="s">
        <v>14</v>
      </c>
      <c r="U12" s="195" t="s">
        <v>22</v>
      </c>
      <c r="V12" s="201" t="s">
        <v>25</v>
      </c>
      <c r="W12" s="188" t="s">
        <v>15</v>
      </c>
      <c r="X12" s="187" t="s">
        <v>16</v>
      </c>
    </row>
    <row r="13" spans="1:24" s="34" customFormat="1" ht="39.75" customHeight="1">
      <c r="A13" s="195"/>
      <c r="B13" s="195"/>
      <c r="C13" s="187"/>
      <c r="D13" s="187"/>
      <c r="E13" s="195"/>
      <c r="F13" s="187"/>
      <c r="G13" s="187"/>
      <c r="H13" s="187"/>
      <c r="I13" s="38"/>
      <c r="J13" s="187"/>
      <c r="K13" s="39" t="s">
        <v>19</v>
      </c>
      <c r="L13" s="40" t="s">
        <v>17</v>
      </c>
      <c r="M13" s="41" t="s">
        <v>6</v>
      </c>
      <c r="N13" s="39" t="s">
        <v>19</v>
      </c>
      <c r="O13" s="40" t="s">
        <v>17</v>
      </c>
      <c r="P13" s="41" t="s">
        <v>6</v>
      </c>
      <c r="Q13" s="39" t="s">
        <v>19</v>
      </c>
      <c r="R13" s="40" t="s">
        <v>17</v>
      </c>
      <c r="S13" s="41" t="s">
        <v>6</v>
      </c>
      <c r="T13" s="195"/>
      <c r="U13" s="195"/>
      <c r="V13" s="201"/>
      <c r="W13" s="188"/>
      <c r="X13" s="187"/>
    </row>
    <row r="14" spans="1:42" s="72" customFormat="1" ht="34.5" customHeight="1">
      <c r="A14" s="66">
        <f>RANK(W14,W$14:W$17,0)</f>
        <v>1</v>
      </c>
      <c r="B14" s="120" t="s">
        <v>163</v>
      </c>
      <c r="C14" s="115" t="s">
        <v>65</v>
      </c>
      <c r="D14" s="111" t="s">
        <v>66</v>
      </c>
      <c r="E14" s="106">
        <v>1</v>
      </c>
      <c r="F14" s="78" t="s">
        <v>67</v>
      </c>
      <c r="G14" s="92" t="s">
        <v>68</v>
      </c>
      <c r="H14" s="113" t="s">
        <v>69</v>
      </c>
      <c r="I14" s="94" t="s">
        <v>70</v>
      </c>
      <c r="J14" s="113" t="s">
        <v>71</v>
      </c>
      <c r="K14" s="71">
        <v>241</v>
      </c>
      <c r="L14" s="68">
        <f>K14/3.7</f>
        <v>65.13513513513513</v>
      </c>
      <c r="M14" s="69">
        <f>RANK(L14,L$14:L$17,0)</f>
        <v>1</v>
      </c>
      <c r="N14" s="71">
        <v>244</v>
      </c>
      <c r="O14" s="68">
        <f>N14/3.7</f>
        <v>65.94594594594594</v>
      </c>
      <c r="P14" s="69">
        <f>RANK(O14,O$14:O$17,0)</f>
        <v>1</v>
      </c>
      <c r="Q14" s="71">
        <v>246</v>
      </c>
      <c r="R14" s="68">
        <f>Q14/3.7</f>
        <v>66.48648648648648</v>
      </c>
      <c r="S14" s="69">
        <f>RANK(R14,R$14:R$17,0)</f>
        <v>1</v>
      </c>
      <c r="T14" s="70"/>
      <c r="U14" s="71">
        <f>K14+N14+Q14</f>
        <v>731</v>
      </c>
      <c r="V14" s="71"/>
      <c r="W14" s="68">
        <f>U14/3/3.7</f>
        <v>65.85585585585585</v>
      </c>
      <c r="X14" s="119" t="s">
        <v>162</v>
      </c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</row>
    <row r="15" spans="1:42" s="72" customFormat="1" ht="34.5" customHeight="1">
      <c r="A15" s="66">
        <f>RANK(W15,W$14:W$17,0)</f>
        <v>2</v>
      </c>
      <c r="B15" s="120" t="s">
        <v>163</v>
      </c>
      <c r="C15" s="115" t="s">
        <v>72</v>
      </c>
      <c r="D15" s="111" t="s">
        <v>73</v>
      </c>
      <c r="E15" s="106">
        <v>2</v>
      </c>
      <c r="F15" s="78" t="s">
        <v>74</v>
      </c>
      <c r="G15" s="92" t="s">
        <v>75</v>
      </c>
      <c r="H15" s="113" t="s">
        <v>69</v>
      </c>
      <c r="I15" s="94" t="s">
        <v>70</v>
      </c>
      <c r="J15" s="113" t="s">
        <v>71</v>
      </c>
      <c r="K15" s="71">
        <v>238.5</v>
      </c>
      <c r="L15" s="68">
        <f>K15/3.7</f>
        <v>64.45945945945945</v>
      </c>
      <c r="M15" s="69">
        <f>RANK(L15,L$14:L$17,0)</f>
        <v>2</v>
      </c>
      <c r="N15" s="71">
        <v>233.5</v>
      </c>
      <c r="O15" s="68">
        <f>N15/3.7</f>
        <v>63.108108108108105</v>
      </c>
      <c r="P15" s="69">
        <f>RANK(O15,O$14:O$17,0)</f>
        <v>4</v>
      </c>
      <c r="Q15" s="71">
        <v>239</v>
      </c>
      <c r="R15" s="68">
        <f>Q15/3.7</f>
        <v>64.5945945945946</v>
      </c>
      <c r="S15" s="69">
        <f>RANK(R15,R$14:R$17,0)</f>
        <v>2</v>
      </c>
      <c r="T15" s="70"/>
      <c r="U15" s="71">
        <f>K15+N15+Q15</f>
        <v>711</v>
      </c>
      <c r="V15" s="71"/>
      <c r="W15" s="68">
        <f>U15/3/3.7</f>
        <v>64.05405405405405</v>
      </c>
      <c r="X15" s="119" t="s">
        <v>162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</row>
    <row r="16" spans="1:42" s="72" customFormat="1" ht="34.5" customHeight="1">
      <c r="A16" s="66">
        <f>RANK(W16,W$14:W$17,0)</f>
        <v>3</v>
      </c>
      <c r="B16" s="120" t="s">
        <v>163</v>
      </c>
      <c r="C16" s="65" t="s">
        <v>58</v>
      </c>
      <c r="D16" s="111" t="s">
        <v>59</v>
      </c>
      <c r="E16" s="64">
        <v>2</v>
      </c>
      <c r="F16" s="78" t="s">
        <v>60</v>
      </c>
      <c r="G16" s="113" t="s">
        <v>61</v>
      </c>
      <c r="H16" s="114" t="s">
        <v>62</v>
      </c>
      <c r="I16" s="112" t="s">
        <v>63</v>
      </c>
      <c r="J16" s="63" t="s">
        <v>64</v>
      </c>
      <c r="K16" s="71">
        <v>233.5</v>
      </c>
      <c r="L16" s="68">
        <f>K16/3.7</f>
        <v>63.108108108108105</v>
      </c>
      <c r="M16" s="69">
        <f>RANK(L16,L$14:L$17,0)</f>
        <v>3</v>
      </c>
      <c r="N16" s="71">
        <v>235.5</v>
      </c>
      <c r="O16" s="68">
        <f>N16/3.7</f>
        <v>63.648648648648646</v>
      </c>
      <c r="P16" s="69">
        <f>RANK(O16,O$14:O$17,0)</f>
        <v>3</v>
      </c>
      <c r="Q16" s="71">
        <v>227</v>
      </c>
      <c r="R16" s="68">
        <f>Q16/3.7</f>
        <v>61.35135135135135</v>
      </c>
      <c r="S16" s="69">
        <f>RANK(R16,R$14:R$17,0)</f>
        <v>3</v>
      </c>
      <c r="T16" s="70"/>
      <c r="U16" s="71">
        <f>K16+N16+Q16</f>
        <v>696</v>
      </c>
      <c r="V16" s="71"/>
      <c r="W16" s="68">
        <f>U16/3/3.7</f>
        <v>62.7027027027027</v>
      </c>
      <c r="X16" s="119" t="s">
        <v>162</v>
      </c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</row>
    <row r="17" spans="1:42" s="72" customFormat="1" ht="34.5" customHeight="1">
      <c r="A17" s="66">
        <f>RANK(W17,W$14:W$17,0)</f>
        <v>4</v>
      </c>
      <c r="B17" s="120" t="s">
        <v>163</v>
      </c>
      <c r="C17" s="115" t="s">
        <v>76</v>
      </c>
      <c r="D17" s="111" t="s">
        <v>77</v>
      </c>
      <c r="E17" s="106">
        <v>2</v>
      </c>
      <c r="F17" s="78" t="s">
        <v>78</v>
      </c>
      <c r="G17" s="92" t="s">
        <v>79</v>
      </c>
      <c r="H17" s="113" t="s">
        <v>69</v>
      </c>
      <c r="I17" s="94" t="s">
        <v>70</v>
      </c>
      <c r="J17" s="113" t="s">
        <v>71</v>
      </c>
      <c r="K17" s="71">
        <v>232.5</v>
      </c>
      <c r="L17" s="68">
        <f>K17/3.7</f>
        <v>62.83783783783783</v>
      </c>
      <c r="M17" s="69">
        <f>RANK(L17,L$14:L$17,0)</f>
        <v>4</v>
      </c>
      <c r="N17" s="71">
        <v>237</v>
      </c>
      <c r="O17" s="68">
        <f>N17/3.7</f>
        <v>64.05405405405405</v>
      </c>
      <c r="P17" s="69">
        <f>RANK(O17,O$14:O$17,0)</f>
        <v>2</v>
      </c>
      <c r="Q17" s="71">
        <v>222</v>
      </c>
      <c r="R17" s="68">
        <f>Q17/3.7</f>
        <v>60</v>
      </c>
      <c r="S17" s="69">
        <f>RANK(R17,R$14:R$17,0)</f>
        <v>4</v>
      </c>
      <c r="T17" s="70"/>
      <c r="U17" s="71">
        <f>K17+N17+Q17</f>
        <v>691.5</v>
      </c>
      <c r="V17" s="71"/>
      <c r="W17" s="68">
        <f>U17/3/3.7</f>
        <v>62.29729729729729</v>
      </c>
      <c r="X17" s="119" t="s">
        <v>162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</row>
    <row r="18" ht="25.5" customHeight="1">
      <c r="A18" s="42"/>
    </row>
    <row r="19" spans="1:23" ht="25.5" customHeight="1">
      <c r="A19" s="21"/>
      <c r="B19" s="21"/>
      <c r="C19" s="21" t="s">
        <v>23</v>
      </c>
      <c r="D19" s="21"/>
      <c r="E19" s="21"/>
      <c r="F19" s="21"/>
      <c r="G19" s="21" t="s">
        <v>50</v>
      </c>
      <c r="H19" s="27"/>
      <c r="K19" s="27"/>
      <c r="L19"/>
      <c r="N19" s="27"/>
      <c r="O19" s="27"/>
      <c r="Q19" s="27"/>
      <c r="R19" s="27"/>
      <c r="T19"/>
      <c r="W19" s="27"/>
    </row>
    <row r="20" spans="1:9" s="48" customFormat="1" ht="25.5" customHeight="1">
      <c r="A20" s="46"/>
      <c r="B20" s="46"/>
      <c r="C20" s="46"/>
      <c r="D20" s="46"/>
      <c r="E20" s="46"/>
      <c r="F20" s="46"/>
      <c r="G20" s="47"/>
      <c r="H20" s="47"/>
      <c r="I20" s="47"/>
    </row>
    <row r="21" spans="3:23" ht="25.5" customHeight="1">
      <c r="C21" s="21" t="s">
        <v>18</v>
      </c>
      <c r="D21" s="21"/>
      <c r="G21" s="21" t="s">
        <v>37</v>
      </c>
      <c r="H21" s="27"/>
      <c r="K21" s="27"/>
      <c r="L21" s="27"/>
      <c r="N21" s="27"/>
      <c r="O21" s="27"/>
      <c r="Q21" s="27"/>
      <c r="R21" s="27"/>
      <c r="W21" s="27"/>
    </row>
    <row r="22" ht="12.75">
      <c r="A22" s="42"/>
    </row>
    <row r="23" ht="12.75">
      <c r="A23" s="42"/>
    </row>
    <row r="24" ht="12.75">
      <c r="A24" s="42"/>
    </row>
    <row r="25" ht="12.75">
      <c r="A25" s="42"/>
    </row>
    <row r="26" ht="12.75">
      <c r="A26" s="42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42"/>
    </row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  <row r="40" ht="12.75">
      <c r="A40" s="42"/>
    </row>
    <row r="41" ht="12.75">
      <c r="A41" s="42"/>
    </row>
    <row r="42" ht="12.75">
      <c r="A42" s="42"/>
    </row>
    <row r="43" ht="12.75">
      <c r="A43" s="42"/>
    </row>
    <row r="44" ht="12.75">
      <c r="A44" s="42"/>
    </row>
    <row r="45" ht="12.75">
      <c r="A45" s="42"/>
    </row>
    <row r="46" ht="12.75">
      <c r="A46" s="42"/>
    </row>
    <row r="47" ht="12.75">
      <c r="A47" s="42"/>
    </row>
    <row r="48" ht="12.75">
      <c r="A48" s="42"/>
    </row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</sheetData>
  <sheetProtection/>
  <mergeCells count="24">
    <mergeCell ref="A3:X3"/>
    <mergeCell ref="A4:X4"/>
    <mergeCell ref="A5:X5"/>
    <mergeCell ref="A6:X6"/>
    <mergeCell ref="A7:X7"/>
    <mergeCell ref="A9:X9"/>
    <mergeCell ref="T11:X11"/>
    <mergeCell ref="A12:A13"/>
    <mergeCell ref="B12:B13"/>
    <mergeCell ref="C12:C13"/>
    <mergeCell ref="D12:D13"/>
    <mergeCell ref="E12:E13"/>
    <mergeCell ref="F12:F13"/>
    <mergeCell ref="G12:G13"/>
    <mergeCell ref="H12:H13"/>
    <mergeCell ref="J12:J13"/>
    <mergeCell ref="W12:W13"/>
    <mergeCell ref="X12:X13"/>
    <mergeCell ref="K12:M12"/>
    <mergeCell ref="N12:P12"/>
    <mergeCell ref="Q12:S12"/>
    <mergeCell ref="T12:T13"/>
    <mergeCell ref="U12:U13"/>
    <mergeCell ref="V12:V13"/>
  </mergeCells>
  <printOptions/>
  <pageMargins left="0" right="0" top="0" bottom="0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8"/>
  <sheetViews>
    <sheetView view="pageBreakPreview" zoomScaleNormal="70" zoomScaleSheetLayoutView="100" zoomScalePageLayoutView="0" workbookViewId="0" topLeftCell="A2">
      <selection activeCell="A3" sqref="A3:N3"/>
    </sheetView>
  </sheetViews>
  <sheetFormatPr defaultColWidth="9.140625" defaultRowHeight="57" customHeight="1"/>
  <cols>
    <col min="1" max="1" width="5.00390625" style="169" customWidth="1"/>
    <col min="2" max="2" width="6.7109375" style="169" hidden="1" customWidth="1"/>
    <col min="3" max="3" width="16.28125" style="169" customWidth="1"/>
    <col min="4" max="4" width="5.7109375" style="169" hidden="1" customWidth="1"/>
    <col min="5" max="5" width="5.57421875" style="169" customWidth="1"/>
    <col min="6" max="6" width="33.57421875" style="169" customWidth="1"/>
    <col min="7" max="9" width="5.7109375" style="169" hidden="1" customWidth="1"/>
    <col min="10" max="10" width="21.8515625" style="169" customWidth="1"/>
    <col min="11" max="14" width="8.140625" style="169" customWidth="1"/>
    <col min="15" max="243" width="9.140625" style="168" customWidth="1"/>
    <col min="244" max="16384" width="9.140625" style="176" customWidth="1"/>
  </cols>
  <sheetData>
    <row r="1" spans="1:22" s="138" customFormat="1" ht="14.25" customHeight="1" hidden="1">
      <c r="A1" s="134" t="s">
        <v>5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37"/>
      <c r="Q1" s="137"/>
      <c r="R1" s="137"/>
      <c r="S1" s="137"/>
      <c r="T1" s="137"/>
      <c r="V1" s="137"/>
    </row>
    <row r="2" spans="1:33" s="140" customFormat="1" ht="35.25" customHeight="1">
      <c r="A2" s="210" t="s">
        <v>225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14" s="140" customFormat="1" ht="15.75">
      <c r="A3" s="211" t="s">
        <v>192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140" customFormat="1" ht="15.75">
      <c r="A4" s="212" t="s">
        <v>205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140" customFormat="1" ht="18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s="145" customFormat="1" ht="12">
      <c r="A6" s="56" t="s">
        <v>48</v>
      </c>
      <c r="B6" s="142"/>
      <c r="C6" s="142"/>
      <c r="D6" s="142"/>
      <c r="E6" s="142"/>
      <c r="F6" s="143"/>
      <c r="G6" s="143"/>
      <c r="H6" s="143"/>
      <c r="I6" s="143"/>
      <c r="J6" s="144"/>
      <c r="K6" s="144"/>
      <c r="L6" s="144"/>
      <c r="M6" s="177" t="s">
        <v>49</v>
      </c>
      <c r="N6" s="177"/>
    </row>
    <row r="7" spans="1:14" s="149" customFormat="1" ht="15" customHeight="1">
      <c r="A7" s="213" t="s">
        <v>6</v>
      </c>
      <c r="B7" s="146"/>
      <c r="C7" s="214" t="s">
        <v>193</v>
      </c>
      <c r="D7" s="148"/>
      <c r="E7" s="215" t="s">
        <v>21</v>
      </c>
      <c r="F7" s="214" t="s">
        <v>194</v>
      </c>
      <c r="G7" s="147"/>
      <c r="H7" s="147"/>
      <c r="I7" s="147"/>
      <c r="J7" s="217" t="s">
        <v>4</v>
      </c>
      <c r="K7" s="218" t="s">
        <v>38</v>
      </c>
      <c r="L7" s="219"/>
      <c r="M7" s="206">
        <v>0.02</v>
      </c>
      <c r="N7" s="208" t="s">
        <v>195</v>
      </c>
    </row>
    <row r="8" spans="1:14" s="149" customFormat="1" ht="51" customHeight="1">
      <c r="A8" s="213"/>
      <c r="B8" s="146"/>
      <c r="C8" s="214"/>
      <c r="D8" s="150"/>
      <c r="E8" s="216"/>
      <c r="F8" s="214"/>
      <c r="G8" s="147"/>
      <c r="H8" s="147"/>
      <c r="I8" s="147"/>
      <c r="J8" s="217"/>
      <c r="K8" s="178" t="s">
        <v>206</v>
      </c>
      <c r="L8" s="151" t="s">
        <v>220</v>
      </c>
      <c r="M8" s="207"/>
      <c r="N8" s="209"/>
    </row>
    <row r="9" spans="1:14" s="155" customFormat="1" ht="40.5" customHeight="1">
      <c r="A9" s="152">
        <f>RANK(N9,N$9:N$13,0)</f>
        <v>1</v>
      </c>
      <c r="B9" s="153" t="s">
        <v>199</v>
      </c>
      <c r="C9" s="115" t="s">
        <v>126</v>
      </c>
      <c r="D9" s="111" t="s">
        <v>127</v>
      </c>
      <c r="E9" s="106" t="s">
        <v>119</v>
      </c>
      <c r="F9" s="78" t="s">
        <v>157</v>
      </c>
      <c r="G9" s="92" t="s">
        <v>26</v>
      </c>
      <c r="H9" s="94" t="s">
        <v>158</v>
      </c>
      <c r="I9" s="94" t="s">
        <v>85</v>
      </c>
      <c r="J9" s="113" t="s">
        <v>30</v>
      </c>
      <c r="K9" s="154"/>
      <c r="L9" s="179">
        <v>67.57575757575756</v>
      </c>
      <c r="M9" s="154">
        <v>2</v>
      </c>
      <c r="N9" s="179">
        <f>L9+M9</f>
        <v>69.57575757575756</v>
      </c>
    </row>
    <row r="10" spans="1:14" s="155" customFormat="1" ht="40.5" customHeight="1">
      <c r="A10" s="152">
        <f>RANK(N10,N$9:N$13,0)</f>
        <v>2</v>
      </c>
      <c r="B10" s="153" t="s">
        <v>196</v>
      </c>
      <c r="C10" s="65" t="s">
        <v>117</v>
      </c>
      <c r="D10" s="111" t="s">
        <v>118</v>
      </c>
      <c r="E10" s="118" t="s">
        <v>119</v>
      </c>
      <c r="F10" s="67" t="s">
        <v>120</v>
      </c>
      <c r="G10" s="95" t="s">
        <v>121</v>
      </c>
      <c r="H10" s="62" t="s">
        <v>122</v>
      </c>
      <c r="I10" s="62" t="s">
        <v>122</v>
      </c>
      <c r="J10" s="63" t="s">
        <v>123</v>
      </c>
      <c r="K10" s="179">
        <v>65.65217391304348</v>
      </c>
      <c r="L10" s="154"/>
      <c r="M10" s="154"/>
      <c r="N10" s="179">
        <f>K10</f>
        <v>65.65217391304348</v>
      </c>
    </row>
    <row r="11" spans="1:14" s="155" customFormat="1" ht="40.5" customHeight="1">
      <c r="A11" s="152">
        <f>RANK(N11,N$9:N$13,0)</f>
        <v>3</v>
      </c>
      <c r="B11" s="153" t="s">
        <v>197</v>
      </c>
      <c r="C11" s="116" t="s">
        <v>97</v>
      </c>
      <c r="D11" s="111" t="s">
        <v>98</v>
      </c>
      <c r="E11" s="64" t="s">
        <v>24</v>
      </c>
      <c r="F11" s="78" t="s">
        <v>99</v>
      </c>
      <c r="G11" s="111" t="s">
        <v>100</v>
      </c>
      <c r="H11" s="112" t="s">
        <v>90</v>
      </c>
      <c r="I11" s="62" t="s">
        <v>101</v>
      </c>
      <c r="J11" s="63" t="s">
        <v>124</v>
      </c>
      <c r="K11" s="179">
        <v>65.58695652173914</v>
      </c>
      <c r="L11" s="154"/>
      <c r="M11" s="154"/>
      <c r="N11" s="179">
        <f>K11</f>
        <v>65.58695652173914</v>
      </c>
    </row>
    <row r="12" spans="1:14" s="155" customFormat="1" ht="40.5" customHeight="1">
      <c r="A12" s="152">
        <f>RANK(N12,N$9:N$13,0)</f>
        <v>4</v>
      </c>
      <c r="B12" s="153" t="s">
        <v>198</v>
      </c>
      <c r="C12" s="65" t="s">
        <v>117</v>
      </c>
      <c r="D12" s="111" t="s">
        <v>118</v>
      </c>
      <c r="E12" s="118" t="s">
        <v>119</v>
      </c>
      <c r="F12" s="67" t="s">
        <v>120</v>
      </c>
      <c r="G12" s="95" t="s">
        <v>121</v>
      </c>
      <c r="H12" s="62" t="s">
        <v>122</v>
      </c>
      <c r="I12" s="62" t="s">
        <v>122</v>
      </c>
      <c r="J12" s="63" t="s">
        <v>123</v>
      </c>
      <c r="K12" s="154"/>
      <c r="L12" s="179">
        <v>59.015151515151516</v>
      </c>
      <c r="M12" s="154">
        <v>2</v>
      </c>
      <c r="N12" s="179">
        <f>L12+M12</f>
        <v>61.015151515151516</v>
      </c>
    </row>
    <row r="13" spans="1:14" s="155" customFormat="1" ht="40.5" customHeight="1">
      <c r="A13" s="152"/>
      <c r="B13" s="153">
        <v>262</v>
      </c>
      <c r="C13" s="116" t="s">
        <v>104</v>
      </c>
      <c r="D13" s="111"/>
      <c r="E13" s="64" t="s">
        <v>24</v>
      </c>
      <c r="F13" s="78" t="s">
        <v>105</v>
      </c>
      <c r="G13" s="111" t="s">
        <v>106</v>
      </c>
      <c r="H13" s="112" t="s">
        <v>90</v>
      </c>
      <c r="I13" s="62" t="s">
        <v>101</v>
      </c>
      <c r="J13" s="63" t="s">
        <v>124</v>
      </c>
      <c r="K13" s="179" t="s">
        <v>191</v>
      </c>
      <c r="L13" s="154"/>
      <c r="M13" s="154"/>
      <c r="N13" s="179"/>
    </row>
    <row r="14" spans="1:14" s="155" customFormat="1" ht="25.5" customHeight="1">
      <c r="A14" s="156"/>
      <c r="B14" s="157"/>
      <c r="C14" s="158"/>
      <c r="D14" s="158"/>
      <c r="E14" s="159"/>
      <c r="F14" s="160"/>
      <c r="G14" s="160"/>
      <c r="H14" s="160"/>
      <c r="I14" s="160"/>
      <c r="J14" s="161"/>
      <c r="K14" s="162"/>
      <c r="L14" s="163"/>
      <c r="M14" s="163"/>
      <c r="N14" s="164"/>
    </row>
    <row r="15" spans="1:18" s="168" customFormat="1" ht="23.25" customHeight="1">
      <c r="A15" s="165" t="s">
        <v>204</v>
      </c>
      <c r="B15" s="166"/>
      <c r="C15" s="166"/>
      <c r="D15" s="166"/>
      <c r="E15" s="166"/>
      <c r="F15" s="166"/>
      <c r="G15" s="166"/>
      <c r="H15" s="166"/>
      <c r="I15" s="166"/>
      <c r="J15" s="167" t="s">
        <v>50</v>
      </c>
      <c r="K15" s="166"/>
      <c r="L15" s="166"/>
      <c r="M15" s="166"/>
      <c r="N15" s="166"/>
      <c r="O15" s="166"/>
      <c r="P15" s="166"/>
      <c r="Q15" s="166"/>
      <c r="R15" s="166"/>
    </row>
    <row r="16" spans="1:18" s="168" customFormat="1" ht="17.25" customHeight="1">
      <c r="A16" s="165"/>
      <c r="B16" s="166"/>
      <c r="C16" s="166"/>
      <c r="D16" s="166"/>
      <c r="E16" s="166"/>
      <c r="F16" s="166"/>
      <c r="G16" s="166"/>
      <c r="H16" s="166"/>
      <c r="I16" s="166"/>
      <c r="J16" s="167"/>
      <c r="K16" s="166"/>
      <c r="L16" s="166"/>
      <c r="M16" s="166"/>
      <c r="N16" s="166"/>
      <c r="O16" s="166"/>
      <c r="P16" s="166"/>
      <c r="Q16" s="166"/>
      <c r="R16" s="166"/>
    </row>
    <row r="17" spans="1:18" s="168" customFormat="1" ht="20.25" customHeight="1">
      <c r="A17" s="165" t="s">
        <v>18</v>
      </c>
      <c r="B17" s="166"/>
      <c r="C17" s="166"/>
      <c r="D17" s="166"/>
      <c r="E17" s="166"/>
      <c r="F17" s="166"/>
      <c r="G17" s="166"/>
      <c r="H17" s="166"/>
      <c r="I17" s="166"/>
      <c r="J17" s="167" t="s">
        <v>37</v>
      </c>
      <c r="K17" s="166"/>
      <c r="L17" s="166"/>
      <c r="M17" s="166"/>
      <c r="N17" s="166"/>
      <c r="O17" s="166"/>
      <c r="P17" s="166"/>
      <c r="Q17" s="166"/>
      <c r="R17" s="166"/>
    </row>
    <row r="18" spans="1:14" s="168" customFormat="1" ht="57" customHeight="1">
      <c r="A18" s="169"/>
      <c r="B18" s="170"/>
      <c r="C18" s="171"/>
      <c r="D18" s="171"/>
      <c r="E18" s="171"/>
      <c r="F18" s="172"/>
      <c r="G18" s="172"/>
      <c r="H18" s="172"/>
      <c r="I18" s="172"/>
      <c r="J18" s="173"/>
      <c r="K18" s="173"/>
      <c r="L18" s="174"/>
      <c r="M18" s="174"/>
      <c r="N18" s="175"/>
    </row>
  </sheetData>
  <sheetProtection selectLockedCells="1" selectUnlockedCells="1"/>
  <protectedRanges>
    <protectedRange sqref="J9" name="Диапазон1_3_1_1_3_11_1_1_3_1_3_1_1_1_1_3_2_2_3"/>
    <protectedRange sqref="H11" name="Диапазон1_3_1_1_3_11_1_1_3_4_2_1_2_3"/>
  </protectedRanges>
  <mergeCells count="11">
    <mergeCell ref="K7:L7"/>
    <mergeCell ref="M7:M8"/>
    <mergeCell ref="N7:N8"/>
    <mergeCell ref="A2:N2"/>
    <mergeCell ref="A3:N3"/>
    <mergeCell ref="A4:N4"/>
    <mergeCell ref="A7:A8"/>
    <mergeCell ref="C7:C8"/>
    <mergeCell ref="E7:E8"/>
    <mergeCell ref="F7:F8"/>
    <mergeCell ref="J7:J8"/>
  </mergeCells>
  <printOptions horizontalCentered="1"/>
  <pageMargins left="0" right="0" top="0" bottom="0.984251968503937" header="0" footer="0"/>
  <pageSetup horizontalDpi="600" verticalDpi="600" orientation="portrait" paperSize="9" scale="89" r:id="rId2"/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9"/>
  <sheetViews>
    <sheetView view="pageBreakPreview" zoomScaleNormal="70" zoomScaleSheetLayoutView="100" zoomScalePageLayoutView="0" workbookViewId="0" topLeftCell="A2">
      <selection activeCell="A3" sqref="A3:N3"/>
    </sheetView>
  </sheetViews>
  <sheetFormatPr defaultColWidth="9.140625" defaultRowHeight="57" customHeight="1"/>
  <cols>
    <col min="1" max="1" width="5.00390625" style="169" customWidth="1"/>
    <col min="2" max="2" width="6.7109375" style="169" hidden="1" customWidth="1"/>
    <col min="3" max="3" width="15.00390625" style="169" customWidth="1"/>
    <col min="4" max="4" width="5.7109375" style="169" hidden="1" customWidth="1"/>
    <col min="5" max="5" width="5.57421875" style="169" customWidth="1"/>
    <col min="6" max="6" width="33.7109375" style="169" customWidth="1"/>
    <col min="7" max="9" width="5.7109375" style="169" hidden="1" customWidth="1"/>
    <col min="10" max="10" width="23.421875" style="169" customWidth="1"/>
    <col min="11" max="14" width="8.140625" style="169" customWidth="1"/>
    <col min="15" max="243" width="9.140625" style="168" customWidth="1"/>
    <col min="244" max="16384" width="9.140625" style="176" customWidth="1"/>
  </cols>
  <sheetData>
    <row r="1" spans="1:22" s="138" customFormat="1" ht="14.25" customHeight="1" hidden="1">
      <c r="A1" s="134" t="s">
        <v>5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37"/>
      <c r="Q1" s="137"/>
      <c r="R1" s="137"/>
      <c r="S1" s="137"/>
      <c r="T1" s="137"/>
      <c r="V1" s="137"/>
    </row>
    <row r="2" spans="1:33" s="140" customFormat="1" ht="35.25" customHeight="1">
      <c r="A2" s="210" t="s">
        <v>225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14" s="140" customFormat="1" ht="15.75">
      <c r="A3" s="211" t="s">
        <v>192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140" customFormat="1" ht="15.75">
      <c r="A4" s="212" t="s">
        <v>207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140" customFormat="1" ht="18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s="145" customFormat="1" ht="12">
      <c r="A6" s="56" t="s">
        <v>48</v>
      </c>
      <c r="B6" s="142"/>
      <c r="C6" s="142"/>
      <c r="D6" s="142"/>
      <c r="E6" s="142"/>
      <c r="F6" s="143"/>
      <c r="G6" s="143"/>
      <c r="H6" s="143"/>
      <c r="I6" s="143"/>
      <c r="J6" s="144"/>
      <c r="K6" s="144"/>
      <c r="L6" s="144"/>
      <c r="M6" s="177" t="s">
        <v>49</v>
      </c>
      <c r="N6" s="177"/>
    </row>
    <row r="7" spans="1:14" s="149" customFormat="1" ht="15" customHeight="1">
      <c r="A7" s="213" t="s">
        <v>6</v>
      </c>
      <c r="B7" s="146"/>
      <c r="C7" s="220" t="s">
        <v>193</v>
      </c>
      <c r="D7" s="148"/>
      <c r="E7" s="215" t="s">
        <v>21</v>
      </c>
      <c r="F7" s="214" t="s">
        <v>194</v>
      </c>
      <c r="G7" s="147"/>
      <c r="H7" s="147"/>
      <c r="I7" s="147"/>
      <c r="J7" s="217" t="s">
        <v>4</v>
      </c>
      <c r="K7" s="218" t="s">
        <v>38</v>
      </c>
      <c r="L7" s="219"/>
      <c r="M7" s="206">
        <v>0.02</v>
      </c>
      <c r="N7" s="208" t="s">
        <v>195</v>
      </c>
    </row>
    <row r="8" spans="1:14" s="149" customFormat="1" ht="51" customHeight="1">
      <c r="A8" s="213"/>
      <c r="B8" s="146"/>
      <c r="C8" s="220"/>
      <c r="D8" s="150"/>
      <c r="E8" s="216"/>
      <c r="F8" s="214"/>
      <c r="G8" s="147"/>
      <c r="H8" s="147"/>
      <c r="I8" s="147"/>
      <c r="J8" s="217"/>
      <c r="K8" s="178" t="s">
        <v>220</v>
      </c>
      <c r="L8" s="151" t="s">
        <v>213</v>
      </c>
      <c r="M8" s="207"/>
      <c r="N8" s="209"/>
    </row>
    <row r="9" spans="1:14" s="155" customFormat="1" ht="30" customHeight="1">
      <c r="A9" s="152">
        <f aca="true" t="shared" si="0" ref="A9:A24">RANK(N9,N$9:N$24,0)</f>
        <v>1</v>
      </c>
      <c r="B9" s="153" t="s">
        <v>196</v>
      </c>
      <c r="C9" s="115" t="s">
        <v>32</v>
      </c>
      <c r="D9" s="111" t="s">
        <v>128</v>
      </c>
      <c r="E9" s="106">
        <v>2</v>
      </c>
      <c r="F9" s="78" t="s">
        <v>35</v>
      </c>
      <c r="G9" s="92" t="s">
        <v>33</v>
      </c>
      <c r="H9" s="93" t="s">
        <v>84</v>
      </c>
      <c r="I9" s="94" t="s">
        <v>85</v>
      </c>
      <c r="J9" s="113" t="s">
        <v>30</v>
      </c>
      <c r="K9" s="181">
        <v>70.68181818181817</v>
      </c>
      <c r="L9" s="154"/>
      <c r="M9" s="154"/>
      <c r="N9" s="181">
        <f>K9</f>
        <v>70.68181818181817</v>
      </c>
    </row>
    <row r="10" spans="1:14" s="155" customFormat="1" ht="30" customHeight="1">
      <c r="A10" s="152">
        <f t="shared" si="0"/>
        <v>2</v>
      </c>
      <c r="B10" s="153" t="s">
        <v>197</v>
      </c>
      <c r="C10" s="65" t="s">
        <v>51</v>
      </c>
      <c r="D10" s="110" t="s">
        <v>52</v>
      </c>
      <c r="E10" s="64">
        <v>1</v>
      </c>
      <c r="F10" s="78" t="s">
        <v>53</v>
      </c>
      <c r="G10" s="111" t="s">
        <v>54</v>
      </c>
      <c r="H10" s="112" t="s">
        <v>55</v>
      </c>
      <c r="I10" s="62" t="s">
        <v>56</v>
      </c>
      <c r="J10" s="63" t="s">
        <v>57</v>
      </c>
      <c r="K10" s="181">
        <v>68.86363636363636</v>
      </c>
      <c r="L10" s="154"/>
      <c r="M10" s="154"/>
      <c r="N10" s="181">
        <f>K10</f>
        <v>68.86363636363636</v>
      </c>
    </row>
    <row r="11" spans="1:14" s="155" customFormat="1" ht="30" customHeight="1">
      <c r="A11" s="152">
        <f t="shared" si="0"/>
        <v>3</v>
      </c>
      <c r="B11" s="153"/>
      <c r="C11" s="115" t="s">
        <v>65</v>
      </c>
      <c r="D11" s="111" t="s">
        <v>66</v>
      </c>
      <c r="E11" s="106">
        <v>1</v>
      </c>
      <c r="F11" s="78" t="s">
        <v>67</v>
      </c>
      <c r="G11" s="92" t="s">
        <v>68</v>
      </c>
      <c r="H11" s="113" t="s">
        <v>69</v>
      </c>
      <c r="I11" s="94" t="s">
        <v>70</v>
      </c>
      <c r="J11" s="113" t="s">
        <v>71</v>
      </c>
      <c r="K11" s="181"/>
      <c r="L11" s="181">
        <v>65.80952380952381</v>
      </c>
      <c r="M11" s="154">
        <v>2</v>
      </c>
      <c r="N11" s="181">
        <f>L11+M11</f>
        <v>67.80952380952381</v>
      </c>
    </row>
    <row r="12" spans="1:14" s="155" customFormat="1" ht="30" customHeight="1">
      <c r="A12" s="152">
        <f t="shared" si="0"/>
        <v>4</v>
      </c>
      <c r="B12" s="153">
        <v>262</v>
      </c>
      <c r="C12" s="115" t="s">
        <v>126</v>
      </c>
      <c r="D12" s="111" t="s">
        <v>127</v>
      </c>
      <c r="E12" s="106" t="s">
        <v>119</v>
      </c>
      <c r="F12" s="78" t="s">
        <v>157</v>
      </c>
      <c r="G12" s="92" t="s">
        <v>26</v>
      </c>
      <c r="H12" s="94" t="s">
        <v>158</v>
      </c>
      <c r="I12" s="94" t="s">
        <v>85</v>
      </c>
      <c r="J12" s="113" t="s">
        <v>30</v>
      </c>
      <c r="K12" s="181">
        <v>67.57575757575756</v>
      </c>
      <c r="L12" s="154"/>
      <c r="M12" s="154"/>
      <c r="N12" s="181">
        <f>K12</f>
        <v>67.57575757575756</v>
      </c>
    </row>
    <row r="13" spans="1:14" s="155" customFormat="1" ht="30" customHeight="1">
      <c r="A13" s="152">
        <f t="shared" si="0"/>
        <v>5</v>
      </c>
      <c r="B13" s="153" t="s">
        <v>198</v>
      </c>
      <c r="C13" s="65" t="s">
        <v>58</v>
      </c>
      <c r="D13" s="111" t="s">
        <v>59</v>
      </c>
      <c r="E13" s="64">
        <v>2</v>
      </c>
      <c r="F13" s="78" t="s">
        <v>131</v>
      </c>
      <c r="G13" s="113" t="s">
        <v>132</v>
      </c>
      <c r="H13" s="114" t="s">
        <v>133</v>
      </c>
      <c r="I13" s="112" t="s">
        <v>63</v>
      </c>
      <c r="J13" s="63" t="s">
        <v>64</v>
      </c>
      <c r="K13" s="181">
        <v>66.96969696969697</v>
      </c>
      <c r="L13" s="154"/>
      <c r="M13" s="154"/>
      <c r="N13" s="181">
        <f>K13</f>
        <v>66.96969696969697</v>
      </c>
    </row>
    <row r="14" spans="1:14" s="155" customFormat="1" ht="30" customHeight="1">
      <c r="A14" s="152">
        <f t="shared" si="0"/>
        <v>6</v>
      </c>
      <c r="B14" s="153"/>
      <c r="C14" s="65" t="s">
        <v>51</v>
      </c>
      <c r="D14" s="110" t="s">
        <v>52</v>
      </c>
      <c r="E14" s="64">
        <v>1</v>
      </c>
      <c r="F14" s="78" t="s">
        <v>53</v>
      </c>
      <c r="G14" s="111" t="s">
        <v>54</v>
      </c>
      <c r="H14" s="112" t="s">
        <v>55</v>
      </c>
      <c r="I14" s="62" t="s">
        <v>56</v>
      </c>
      <c r="J14" s="63" t="s">
        <v>57</v>
      </c>
      <c r="K14" s="181"/>
      <c r="L14" s="181">
        <v>64.42857142857143</v>
      </c>
      <c r="M14" s="154">
        <v>2</v>
      </c>
      <c r="N14" s="181">
        <f>L14+M14</f>
        <v>66.42857142857143</v>
      </c>
    </row>
    <row r="15" spans="1:14" s="155" customFormat="1" ht="30" customHeight="1">
      <c r="A15" s="152">
        <f t="shared" si="0"/>
        <v>7</v>
      </c>
      <c r="B15" s="153"/>
      <c r="C15" s="115" t="s">
        <v>72</v>
      </c>
      <c r="D15" s="111" t="s">
        <v>73</v>
      </c>
      <c r="E15" s="106">
        <v>2</v>
      </c>
      <c r="F15" s="78" t="s">
        <v>74</v>
      </c>
      <c r="G15" s="92" t="s">
        <v>75</v>
      </c>
      <c r="H15" s="113" t="s">
        <v>69</v>
      </c>
      <c r="I15" s="94" t="s">
        <v>70</v>
      </c>
      <c r="J15" s="113" t="s">
        <v>71</v>
      </c>
      <c r="K15" s="181"/>
      <c r="L15" s="181">
        <v>64.23809523809524</v>
      </c>
      <c r="M15" s="154">
        <v>2</v>
      </c>
      <c r="N15" s="181">
        <f>L15+M15</f>
        <v>66.23809523809524</v>
      </c>
    </row>
    <row r="16" spans="1:14" s="155" customFormat="1" ht="30" customHeight="1">
      <c r="A16" s="152">
        <f t="shared" si="0"/>
        <v>8</v>
      </c>
      <c r="B16" s="153" t="s">
        <v>199</v>
      </c>
      <c r="C16" s="116" t="s">
        <v>134</v>
      </c>
      <c r="D16" s="95" t="s">
        <v>135</v>
      </c>
      <c r="E16" s="64">
        <v>2</v>
      </c>
      <c r="F16" s="78" t="s">
        <v>136</v>
      </c>
      <c r="G16" s="111" t="s">
        <v>137</v>
      </c>
      <c r="H16" s="62" t="s">
        <v>138</v>
      </c>
      <c r="I16" s="62" t="s">
        <v>138</v>
      </c>
      <c r="J16" s="63" t="s">
        <v>212</v>
      </c>
      <c r="K16" s="181">
        <v>64.92424242424242</v>
      </c>
      <c r="L16" s="154"/>
      <c r="M16" s="154"/>
      <c r="N16" s="181">
        <f>K16</f>
        <v>64.92424242424242</v>
      </c>
    </row>
    <row r="17" spans="1:14" s="155" customFormat="1" ht="30" customHeight="1">
      <c r="A17" s="152">
        <f t="shared" si="0"/>
        <v>9</v>
      </c>
      <c r="B17" s="153" t="s">
        <v>203</v>
      </c>
      <c r="C17" s="115" t="s">
        <v>76</v>
      </c>
      <c r="D17" s="111" t="s">
        <v>77</v>
      </c>
      <c r="E17" s="106">
        <v>2</v>
      </c>
      <c r="F17" s="78" t="s">
        <v>78</v>
      </c>
      <c r="G17" s="92" t="s">
        <v>79</v>
      </c>
      <c r="H17" s="113" t="s">
        <v>69</v>
      </c>
      <c r="I17" s="94" t="s">
        <v>70</v>
      </c>
      <c r="J17" s="113" t="s">
        <v>71</v>
      </c>
      <c r="K17" s="181"/>
      <c r="L17" s="181">
        <v>62.904761904761905</v>
      </c>
      <c r="M17" s="154">
        <v>2</v>
      </c>
      <c r="N17" s="181">
        <f>L17+M17</f>
        <v>64.9047619047619</v>
      </c>
    </row>
    <row r="18" spans="1:14" s="155" customFormat="1" ht="30" customHeight="1">
      <c r="A18" s="152">
        <f t="shared" si="0"/>
        <v>10</v>
      </c>
      <c r="B18" s="153">
        <v>256</v>
      </c>
      <c r="C18" s="115" t="s">
        <v>147</v>
      </c>
      <c r="D18" s="111" t="s">
        <v>148</v>
      </c>
      <c r="E18" s="106">
        <v>2</v>
      </c>
      <c r="F18" s="78" t="s">
        <v>149</v>
      </c>
      <c r="G18" s="92" t="s">
        <v>150</v>
      </c>
      <c r="H18" s="94" t="s">
        <v>151</v>
      </c>
      <c r="I18" s="94" t="s">
        <v>152</v>
      </c>
      <c r="J18" s="113" t="s">
        <v>71</v>
      </c>
      <c r="K18" s="181">
        <v>63.86363636363636</v>
      </c>
      <c r="L18" s="154"/>
      <c r="M18" s="154"/>
      <c r="N18" s="181">
        <f>K18</f>
        <v>63.86363636363636</v>
      </c>
    </row>
    <row r="19" spans="1:14" s="155" customFormat="1" ht="30" customHeight="1">
      <c r="A19" s="152">
        <f t="shared" si="0"/>
        <v>11</v>
      </c>
      <c r="B19" s="153"/>
      <c r="C19" s="65" t="s">
        <v>58</v>
      </c>
      <c r="D19" s="111" t="s">
        <v>59</v>
      </c>
      <c r="E19" s="64">
        <v>2</v>
      </c>
      <c r="F19" s="78" t="s">
        <v>60</v>
      </c>
      <c r="G19" s="113" t="s">
        <v>61</v>
      </c>
      <c r="H19" s="114" t="s">
        <v>62</v>
      </c>
      <c r="I19" s="112" t="s">
        <v>63</v>
      </c>
      <c r="J19" s="63" t="s">
        <v>64</v>
      </c>
      <c r="K19" s="181"/>
      <c r="L19" s="181">
        <v>61.83333333333333</v>
      </c>
      <c r="M19" s="154">
        <v>2</v>
      </c>
      <c r="N19" s="181">
        <f>L19+M19</f>
        <v>63.83333333333333</v>
      </c>
    </row>
    <row r="20" spans="1:14" s="155" customFormat="1" ht="30" customHeight="1">
      <c r="A20" s="152">
        <f t="shared" si="0"/>
        <v>12</v>
      </c>
      <c r="B20" s="153" t="s">
        <v>200</v>
      </c>
      <c r="C20" s="116" t="s">
        <v>153</v>
      </c>
      <c r="D20" s="111" t="s">
        <v>154</v>
      </c>
      <c r="E20" s="64" t="s">
        <v>24</v>
      </c>
      <c r="F20" s="78" t="s">
        <v>155</v>
      </c>
      <c r="G20" s="111" t="s">
        <v>156</v>
      </c>
      <c r="H20" s="112" t="s">
        <v>90</v>
      </c>
      <c r="I20" s="62" t="s">
        <v>143</v>
      </c>
      <c r="J20" s="63" t="s">
        <v>124</v>
      </c>
      <c r="K20" s="181">
        <v>63.030303030303024</v>
      </c>
      <c r="L20" s="154"/>
      <c r="M20" s="154"/>
      <c r="N20" s="181">
        <f>K20</f>
        <v>63.030303030303024</v>
      </c>
    </row>
    <row r="21" spans="1:14" s="155" customFormat="1" ht="30" customHeight="1">
      <c r="A21" s="152">
        <f t="shared" si="0"/>
        <v>13</v>
      </c>
      <c r="B21" s="153">
        <v>246</v>
      </c>
      <c r="C21" s="116" t="s">
        <v>139</v>
      </c>
      <c r="D21" s="111" t="s">
        <v>140</v>
      </c>
      <c r="E21" s="64" t="s">
        <v>24</v>
      </c>
      <c r="F21" s="78" t="s">
        <v>141</v>
      </c>
      <c r="G21" s="111" t="s">
        <v>142</v>
      </c>
      <c r="H21" s="112" t="s">
        <v>90</v>
      </c>
      <c r="I21" s="62" t="s">
        <v>143</v>
      </c>
      <c r="J21" s="63" t="s">
        <v>124</v>
      </c>
      <c r="K21" s="181">
        <v>62.575757575757564</v>
      </c>
      <c r="L21" s="154"/>
      <c r="M21" s="154"/>
      <c r="N21" s="181">
        <f>K21</f>
        <v>62.575757575757564</v>
      </c>
    </row>
    <row r="22" spans="1:14" s="155" customFormat="1" ht="30" customHeight="1">
      <c r="A22" s="152">
        <f t="shared" si="0"/>
        <v>14</v>
      </c>
      <c r="B22" s="153" t="s">
        <v>201</v>
      </c>
      <c r="C22" s="116" t="s">
        <v>129</v>
      </c>
      <c r="D22" s="111" t="s">
        <v>130</v>
      </c>
      <c r="E22" s="64" t="s">
        <v>24</v>
      </c>
      <c r="F22" s="78" t="s">
        <v>88</v>
      </c>
      <c r="G22" s="111" t="s">
        <v>89</v>
      </c>
      <c r="H22" s="112" t="s">
        <v>90</v>
      </c>
      <c r="I22" s="62" t="s">
        <v>91</v>
      </c>
      <c r="J22" s="63" t="s">
        <v>124</v>
      </c>
      <c r="K22" s="181">
        <v>62.454545454545446</v>
      </c>
      <c r="L22" s="154"/>
      <c r="M22" s="154"/>
      <c r="N22" s="181">
        <f>K22</f>
        <v>62.454545454545446</v>
      </c>
    </row>
    <row r="23" spans="1:14" s="155" customFormat="1" ht="30" customHeight="1">
      <c r="A23" s="152">
        <f t="shared" si="0"/>
        <v>15</v>
      </c>
      <c r="B23" s="153" t="s">
        <v>202</v>
      </c>
      <c r="C23" s="116" t="s">
        <v>129</v>
      </c>
      <c r="D23" s="111" t="s">
        <v>130</v>
      </c>
      <c r="E23" s="64" t="s">
        <v>24</v>
      </c>
      <c r="F23" s="78" t="s">
        <v>95</v>
      </c>
      <c r="G23" s="111" t="s">
        <v>96</v>
      </c>
      <c r="H23" s="112" t="s">
        <v>90</v>
      </c>
      <c r="I23" s="62" t="s">
        <v>91</v>
      </c>
      <c r="J23" s="63" t="s">
        <v>124</v>
      </c>
      <c r="K23" s="181">
        <v>60.454545454545446</v>
      </c>
      <c r="L23" s="154"/>
      <c r="M23" s="154"/>
      <c r="N23" s="181">
        <f>K23</f>
        <v>60.454545454545446</v>
      </c>
    </row>
    <row r="24" spans="1:14" s="155" customFormat="1" ht="30" customHeight="1">
      <c r="A24" s="152">
        <f t="shared" si="0"/>
        <v>16</v>
      </c>
      <c r="B24" s="153"/>
      <c r="C24" s="65" t="s">
        <v>117</v>
      </c>
      <c r="D24" s="111" t="s">
        <v>118</v>
      </c>
      <c r="E24" s="118" t="s">
        <v>119</v>
      </c>
      <c r="F24" s="67" t="s">
        <v>120</v>
      </c>
      <c r="G24" s="95" t="s">
        <v>121</v>
      </c>
      <c r="H24" s="62" t="s">
        <v>122</v>
      </c>
      <c r="I24" s="62" t="s">
        <v>122</v>
      </c>
      <c r="J24" s="63" t="s">
        <v>123</v>
      </c>
      <c r="K24" s="181">
        <v>59.015151515151516</v>
      </c>
      <c r="L24" s="154"/>
      <c r="M24" s="154"/>
      <c r="N24" s="181">
        <f>K24</f>
        <v>59.015151515151516</v>
      </c>
    </row>
    <row r="25" spans="1:14" s="155" customFormat="1" ht="25.5" customHeight="1">
      <c r="A25" s="156"/>
      <c r="B25" s="157"/>
      <c r="C25" s="158"/>
      <c r="D25" s="158"/>
      <c r="E25" s="159"/>
      <c r="F25" s="160"/>
      <c r="G25" s="160"/>
      <c r="H25" s="160"/>
      <c r="I25" s="160"/>
      <c r="J25" s="161"/>
      <c r="K25" s="162"/>
      <c r="L25" s="163"/>
      <c r="M25" s="163"/>
      <c r="N25" s="164"/>
    </row>
    <row r="26" spans="1:18" s="168" customFormat="1" ht="23.25" customHeight="1">
      <c r="A26" s="165" t="s">
        <v>204</v>
      </c>
      <c r="B26" s="166"/>
      <c r="C26" s="166"/>
      <c r="D26" s="166"/>
      <c r="E26" s="166"/>
      <c r="F26" s="166"/>
      <c r="G26" s="166"/>
      <c r="H26" s="166"/>
      <c r="I26" s="166"/>
      <c r="J26" s="167" t="s">
        <v>50</v>
      </c>
      <c r="K26" s="166"/>
      <c r="L26" s="166"/>
      <c r="M26" s="166"/>
      <c r="N26" s="166"/>
      <c r="O26" s="166"/>
      <c r="P26" s="166"/>
      <c r="Q26" s="166"/>
      <c r="R26" s="166"/>
    </row>
    <row r="27" spans="1:18" s="168" customFormat="1" ht="17.25" customHeight="1">
      <c r="A27" s="165"/>
      <c r="B27" s="166"/>
      <c r="C27" s="166"/>
      <c r="D27" s="166"/>
      <c r="E27" s="166"/>
      <c r="F27" s="166"/>
      <c r="G27" s="166"/>
      <c r="H27" s="166"/>
      <c r="I27" s="166"/>
      <c r="J27" s="167"/>
      <c r="K27" s="166"/>
      <c r="L27" s="166"/>
      <c r="M27" s="166"/>
      <c r="N27" s="166"/>
      <c r="O27" s="166"/>
      <c r="P27" s="166"/>
      <c r="Q27" s="166"/>
      <c r="R27" s="166"/>
    </row>
    <row r="28" spans="1:18" s="168" customFormat="1" ht="20.25" customHeight="1">
      <c r="A28" s="165" t="s">
        <v>18</v>
      </c>
      <c r="B28" s="166"/>
      <c r="C28" s="166"/>
      <c r="D28" s="166"/>
      <c r="E28" s="166"/>
      <c r="F28" s="166"/>
      <c r="G28" s="166"/>
      <c r="H28" s="166"/>
      <c r="I28" s="166"/>
      <c r="J28" s="167" t="s">
        <v>37</v>
      </c>
      <c r="K28" s="166"/>
      <c r="L28" s="166"/>
      <c r="M28" s="166"/>
      <c r="N28" s="166"/>
      <c r="O28" s="166"/>
      <c r="P28" s="166"/>
      <c r="Q28" s="166"/>
      <c r="R28" s="166"/>
    </row>
    <row r="29" spans="1:14" s="168" customFormat="1" ht="57" customHeight="1">
      <c r="A29" s="169"/>
      <c r="B29" s="170"/>
      <c r="C29" s="171"/>
      <c r="D29" s="171"/>
      <c r="E29" s="171"/>
      <c r="F29" s="172"/>
      <c r="G29" s="172"/>
      <c r="H29" s="172"/>
      <c r="I29" s="172"/>
      <c r="J29" s="173"/>
      <c r="K29" s="173"/>
      <c r="L29" s="174"/>
      <c r="M29" s="174"/>
      <c r="N29" s="175"/>
    </row>
  </sheetData>
  <sheetProtection selectLockedCells="1" selectUnlockedCells="1"/>
  <protectedRanges>
    <protectedRange sqref="J9" name="Диапазон1_3_1_1_3_11_1_1_3_1_3_1_1_1_1_3_2_2_3"/>
    <protectedRange sqref="H11" name="Диапазон1_3_1_1_3_11_1_1_3_4_2_1_2_3"/>
  </protectedRanges>
  <mergeCells count="11">
    <mergeCell ref="K7:L7"/>
    <mergeCell ref="M7:M8"/>
    <mergeCell ref="N7:N8"/>
    <mergeCell ref="A2:N2"/>
    <mergeCell ref="A3:N3"/>
    <mergeCell ref="A4:N4"/>
    <mergeCell ref="A7:A8"/>
    <mergeCell ref="C7:C8"/>
    <mergeCell ref="E7:E8"/>
    <mergeCell ref="F7:F8"/>
    <mergeCell ref="J7:J8"/>
  </mergeCells>
  <printOptions horizontalCentered="1"/>
  <pageMargins left="0" right="0" top="0" bottom="0.984251968503937" header="0" footer="0"/>
  <pageSetup horizontalDpi="600" verticalDpi="600" orientation="portrait" paperSize="9" scale="89" r:id="rId2"/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3" sqref="J3"/>
    </sheetView>
  </sheetViews>
  <sheetFormatPr defaultColWidth="8.8515625" defaultRowHeight="12.75"/>
  <cols>
    <col min="1" max="1" width="23.7109375" style="123" customWidth="1"/>
    <col min="2" max="2" width="19.28125" style="123" customWidth="1"/>
    <col min="3" max="3" width="10.140625" style="123" customWidth="1"/>
    <col min="4" max="4" width="23.421875" style="123" customWidth="1"/>
    <col min="5" max="5" width="19.28125" style="123" customWidth="1"/>
    <col min="6" max="16384" width="8.8515625" style="123" customWidth="1"/>
  </cols>
  <sheetData>
    <row r="1" spans="1:12" ht="76.5" customHeight="1">
      <c r="A1" s="221" t="s">
        <v>189</v>
      </c>
      <c r="B1" s="221"/>
      <c r="C1" s="221"/>
      <c r="D1" s="221"/>
      <c r="E1" s="221"/>
      <c r="F1" s="122"/>
      <c r="G1" s="122"/>
      <c r="H1" s="122"/>
      <c r="I1" s="122"/>
      <c r="J1" s="122"/>
      <c r="K1" s="122"/>
      <c r="L1" s="122"/>
    </row>
    <row r="2" spans="1:10" ht="26.25" customHeight="1">
      <c r="A2" s="222" t="s">
        <v>49</v>
      </c>
      <c r="B2" s="222"/>
      <c r="C2" s="222"/>
      <c r="D2" s="222"/>
      <c r="E2" s="222"/>
      <c r="F2" s="124"/>
      <c r="G2" s="124"/>
      <c r="H2" s="124"/>
      <c r="I2" s="124"/>
      <c r="J2" s="124"/>
    </row>
    <row r="3" ht="21.75" customHeight="1">
      <c r="A3" s="125" t="s">
        <v>170</v>
      </c>
    </row>
    <row r="4" spans="1:5" ht="21.75" customHeight="1">
      <c r="A4" s="126" t="s">
        <v>171</v>
      </c>
      <c r="B4" s="127" t="s">
        <v>172</v>
      </c>
      <c r="C4" s="127" t="s">
        <v>173</v>
      </c>
      <c r="D4" s="127" t="s">
        <v>174</v>
      </c>
      <c r="E4" s="127" t="s">
        <v>175</v>
      </c>
    </row>
    <row r="5" spans="1:5" ht="27" customHeight="1">
      <c r="A5" s="128" t="s">
        <v>176</v>
      </c>
      <c r="B5" s="128" t="s">
        <v>219</v>
      </c>
      <c r="C5" s="128" t="s">
        <v>178</v>
      </c>
      <c r="D5" s="128" t="s">
        <v>179</v>
      </c>
      <c r="E5" s="129"/>
    </row>
    <row r="6" spans="1:5" ht="27" customHeight="1">
      <c r="A6" s="130" t="s">
        <v>180</v>
      </c>
      <c r="B6" s="128" t="s">
        <v>177</v>
      </c>
      <c r="C6" s="128" t="s">
        <v>178</v>
      </c>
      <c r="D6" s="128" t="s">
        <v>179</v>
      </c>
      <c r="E6" s="129"/>
    </row>
    <row r="7" spans="1:5" ht="27" customHeight="1">
      <c r="A7" s="130" t="s">
        <v>180</v>
      </c>
      <c r="B7" s="128" t="s">
        <v>214</v>
      </c>
      <c r="C7" s="128" t="s">
        <v>178</v>
      </c>
      <c r="D7" s="128" t="s">
        <v>179</v>
      </c>
      <c r="E7" s="129"/>
    </row>
    <row r="8" spans="1:5" ht="27" customHeight="1">
      <c r="A8" s="130" t="s">
        <v>181</v>
      </c>
      <c r="B8" s="128" t="s">
        <v>177</v>
      </c>
      <c r="C8" s="128" t="s">
        <v>178</v>
      </c>
      <c r="D8" s="128" t="s">
        <v>179</v>
      </c>
      <c r="E8" s="129"/>
    </row>
    <row r="9" spans="1:5" ht="27" customHeight="1">
      <c r="A9" s="130" t="s">
        <v>18</v>
      </c>
      <c r="B9" s="128" t="s">
        <v>182</v>
      </c>
      <c r="C9" s="128" t="s">
        <v>178</v>
      </c>
      <c r="D9" s="128" t="s">
        <v>179</v>
      </c>
      <c r="E9" s="129"/>
    </row>
    <row r="10" spans="1:5" ht="27" customHeight="1">
      <c r="A10" s="130" t="s">
        <v>215</v>
      </c>
      <c r="B10" s="128" t="s">
        <v>216</v>
      </c>
      <c r="C10" s="128" t="s">
        <v>183</v>
      </c>
      <c r="D10" s="128" t="s">
        <v>179</v>
      </c>
      <c r="E10" s="129"/>
    </row>
    <row r="11" spans="1:5" ht="27" customHeight="1">
      <c r="A11" s="130" t="s">
        <v>184</v>
      </c>
      <c r="B11" s="128" t="s">
        <v>217</v>
      </c>
      <c r="C11" s="128" t="s">
        <v>178</v>
      </c>
      <c r="D11" s="128" t="s">
        <v>179</v>
      </c>
      <c r="E11" s="129"/>
    </row>
    <row r="12" spans="1:5" ht="27" customHeight="1">
      <c r="A12" s="130" t="s">
        <v>185</v>
      </c>
      <c r="B12" s="128" t="s">
        <v>187</v>
      </c>
      <c r="C12" s="128" t="s">
        <v>186</v>
      </c>
      <c r="D12" s="128" t="s">
        <v>179</v>
      </c>
      <c r="E12" s="129"/>
    </row>
    <row r="13" spans="1:5" ht="27" customHeight="1">
      <c r="A13" s="130" t="s">
        <v>188</v>
      </c>
      <c r="B13" s="128" t="s">
        <v>164</v>
      </c>
      <c r="C13" s="128"/>
      <c r="D13" s="128" t="s">
        <v>179</v>
      </c>
      <c r="E13" s="129"/>
    </row>
    <row r="16" spans="1:5" ht="12.75">
      <c r="A16" s="131"/>
      <c r="B16" s="132"/>
      <c r="C16" s="131"/>
      <c r="D16" s="131"/>
      <c r="E16" s="131"/>
    </row>
    <row r="17" spans="1:5" ht="12.75">
      <c r="A17" s="131" t="s">
        <v>176</v>
      </c>
      <c r="B17" s="132"/>
      <c r="D17" s="133" t="s">
        <v>218</v>
      </c>
      <c r="E17" s="131"/>
    </row>
    <row r="18" spans="1:5" ht="17.25" customHeight="1">
      <c r="A18" s="131"/>
      <c r="B18" s="132"/>
      <c r="D18" s="131"/>
      <c r="E18" s="131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view="pageBreakPreview" zoomScale="85" zoomScaleSheetLayoutView="85" zoomScalePageLayoutView="0" workbookViewId="0" topLeftCell="A3">
      <selection activeCell="A3" sqref="A3:Z3"/>
    </sheetView>
  </sheetViews>
  <sheetFormatPr defaultColWidth="9.140625" defaultRowHeight="12.75"/>
  <cols>
    <col min="1" max="1" width="5.28125" style="27" customWidth="1"/>
    <col min="2" max="2" width="5.7109375" style="27" hidden="1" customWidth="1"/>
    <col min="3" max="3" width="17.140625" style="27" customWidth="1"/>
    <col min="4" max="4" width="8.28125" style="27" customWidth="1"/>
    <col min="5" max="5" width="5.57421875" style="27" customWidth="1"/>
    <col min="6" max="6" width="37.140625" style="27" customWidth="1"/>
    <col min="7" max="7" width="8.140625" style="27" bestFit="1" customWidth="1"/>
    <col min="8" max="8" width="15.28125" style="27" customWidth="1"/>
    <col min="9" max="9" width="13.57421875" style="27" hidden="1" customWidth="1"/>
    <col min="10" max="10" width="21.7109375" style="27" customWidth="1"/>
    <col min="11" max="11" width="6.7109375" style="30" customWidth="1"/>
    <col min="12" max="12" width="8.8515625" style="31" customWidth="1"/>
    <col min="13" max="13" width="3.7109375" style="27" customWidth="1"/>
    <col min="14" max="14" width="6.00390625" style="30" customWidth="1"/>
    <col min="15" max="15" width="8.8515625" style="31" customWidth="1"/>
    <col min="16" max="16" width="3.7109375" style="27" customWidth="1"/>
    <col min="17" max="17" width="6.28125" style="30" customWidth="1"/>
    <col min="18" max="18" width="8.8515625" style="31" customWidth="1"/>
    <col min="19" max="20" width="3.7109375" style="27" customWidth="1"/>
    <col min="21" max="21" width="4.57421875" style="27" customWidth="1"/>
    <col min="22" max="22" width="7.7109375" style="27" customWidth="1"/>
    <col min="23" max="23" width="5.140625" style="27" hidden="1" customWidth="1"/>
    <col min="24" max="24" width="9.421875" style="31" customWidth="1"/>
    <col min="25" max="25" width="6.7109375" style="27" hidden="1" customWidth="1"/>
    <col min="26" max="26" width="7.7109375" style="27" hidden="1" customWidth="1"/>
    <col min="27" max="16384" width="9.140625" style="27" customWidth="1"/>
  </cols>
  <sheetData>
    <row r="1" spans="1:44" s="7" customFormat="1" ht="14.25" customHeight="1" hidden="1">
      <c r="A1" s="6" t="s">
        <v>5</v>
      </c>
      <c r="C1" s="8"/>
      <c r="D1" s="8"/>
      <c r="E1" s="8"/>
      <c r="F1" s="8"/>
      <c r="G1" s="8"/>
      <c r="J1" s="8"/>
      <c r="K1" s="9"/>
      <c r="L1" s="10" t="s">
        <v>7</v>
      </c>
      <c r="M1" s="11"/>
      <c r="N1" s="9"/>
      <c r="O1" s="10" t="s">
        <v>8</v>
      </c>
      <c r="P1" s="11"/>
      <c r="Q1" s="9"/>
      <c r="R1" s="10" t="s">
        <v>9</v>
      </c>
      <c r="S1" s="11"/>
      <c r="T1" s="11"/>
      <c r="U1" s="11"/>
      <c r="V1" s="11"/>
      <c r="W1" s="11"/>
      <c r="X1" s="12" t="s">
        <v>10</v>
      </c>
      <c r="Y1" s="11"/>
      <c r="AB1" s="13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R1" s="15"/>
    </row>
    <row r="2" spans="1:24" s="2" customFormat="1" ht="4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22"/>
      <c r="L2" s="23"/>
      <c r="M2" s="24"/>
      <c r="N2" s="25"/>
      <c r="O2" s="23"/>
      <c r="P2" s="24"/>
      <c r="Q2" s="25"/>
      <c r="R2" s="23"/>
      <c r="S2" s="24"/>
      <c r="X2" s="26"/>
    </row>
    <row r="3" spans="1:37" ht="44.25" customHeight="1">
      <c r="A3" s="186" t="s">
        <v>224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t="26.2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25" s="16" customFormat="1" ht="15.75" customHeight="1">
      <c r="A5" s="192" t="s">
        <v>34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</row>
    <row r="6" spans="1:25" s="28" customFormat="1" ht="15.75" customHeight="1">
      <c r="A6" s="194" t="s">
        <v>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</row>
    <row r="7" spans="1:25" s="28" customFormat="1" ht="14.25">
      <c r="A7" s="193" t="s">
        <v>80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50"/>
    </row>
    <row r="8" spans="1:25" ht="15" customHeight="1">
      <c r="A8" s="189" t="s">
        <v>165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</row>
    <row r="9" spans="1:25" s="19" customFormat="1" ht="15" customHeight="1">
      <c r="A9" s="56" t="s">
        <v>48</v>
      </c>
      <c r="B9" s="3"/>
      <c r="C9" s="4"/>
      <c r="D9" s="4"/>
      <c r="E9" s="4"/>
      <c r="F9" s="4"/>
      <c r="G9" s="4"/>
      <c r="H9" s="5"/>
      <c r="I9" s="5"/>
      <c r="J9" s="3"/>
      <c r="K9" s="17"/>
      <c r="L9" s="18"/>
      <c r="N9" s="17"/>
      <c r="O9" s="20"/>
      <c r="Q9" s="17"/>
      <c r="R9" s="20"/>
      <c r="T9" s="198" t="s">
        <v>49</v>
      </c>
      <c r="U9" s="198"/>
      <c r="V9" s="198"/>
      <c r="W9" s="198"/>
      <c r="X9" s="198"/>
      <c r="Y9" s="198"/>
    </row>
    <row r="10" spans="1:26" s="34" customFormat="1" ht="19.5" customHeight="1">
      <c r="A10" s="195" t="s">
        <v>6</v>
      </c>
      <c r="B10" s="195" t="s">
        <v>20</v>
      </c>
      <c r="C10" s="187" t="s">
        <v>0</v>
      </c>
      <c r="D10" s="187" t="s">
        <v>1</v>
      </c>
      <c r="E10" s="195" t="s">
        <v>21</v>
      </c>
      <c r="F10" s="187" t="s">
        <v>2</v>
      </c>
      <c r="G10" s="187" t="s">
        <v>1</v>
      </c>
      <c r="H10" s="187" t="s">
        <v>3</v>
      </c>
      <c r="I10" s="38"/>
      <c r="J10" s="187" t="s">
        <v>4</v>
      </c>
      <c r="K10" s="191" t="s">
        <v>11</v>
      </c>
      <c r="L10" s="191"/>
      <c r="M10" s="191"/>
      <c r="N10" s="191" t="s">
        <v>12</v>
      </c>
      <c r="O10" s="191"/>
      <c r="P10" s="191"/>
      <c r="Q10" s="191" t="s">
        <v>13</v>
      </c>
      <c r="R10" s="191"/>
      <c r="S10" s="191"/>
      <c r="T10" s="195" t="s">
        <v>14</v>
      </c>
      <c r="U10" s="195" t="s">
        <v>39</v>
      </c>
      <c r="V10" s="195" t="s">
        <v>22</v>
      </c>
      <c r="W10" s="196" t="s">
        <v>28</v>
      </c>
      <c r="X10" s="188" t="s">
        <v>15</v>
      </c>
      <c r="Y10" s="187" t="s">
        <v>16</v>
      </c>
      <c r="Z10" s="188" t="s">
        <v>6</v>
      </c>
    </row>
    <row r="11" spans="1:26" s="34" customFormat="1" ht="39.75" customHeight="1">
      <c r="A11" s="195"/>
      <c r="B11" s="195"/>
      <c r="C11" s="187"/>
      <c r="D11" s="187"/>
      <c r="E11" s="195"/>
      <c r="F11" s="187"/>
      <c r="G11" s="187"/>
      <c r="H11" s="187"/>
      <c r="I11" s="38"/>
      <c r="J11" s="187"/>
      <c r="K11" s="39" t="s">
        <v>19</v>
      </c>
      <c r="L11" s="40" t="s">
        <v>17</v>
      </c>
      <c r="M11" s="41" t="s">
        <v>6</v>
      </c>
      <c r="N11" s="39" t="s">
        <v>19</v>
      </c>
      <c r="O11" s="40" t="s">
        <v>17</v>
      </c>
      <c r="P11" s="41" t="s">
        <v>6</v>
      </c>
      <c r="Q11" s="39" t="s">
        <v>19</v>
      </c>
      <c r="R11" s="40" t="s">
        <v>17</v>
      </c>
      <c r="S11" s="41" t="s">
        <v>6</v>
      </c>
      <c r="T11" s="195"/>
      <c r="U11" s="195"/>
      <c r="V11" s="195"/>
      <c r="W11" s="197"/>
      <c r="X11" s="188"/>
      <c r="Y11" s="187"/>
      <c r="Z11" s="188"/>
    </row>
    <row r="12" spans="1:44" ht="33" customHeight="1">
      <c r="A12" s="66">
        <f aca="true" t="shared" si="0" ref="A12:A18">RANK(X12,X$12:X$18,0)</f>
        <v>1</v>
      </c>
      <c r="B12" s="55" t="s">
        <v>81</v>
      </c>
      <c r="C12" s="116" t="s">
        <v>97</v>
      </c>
      <c r="D12" s="111" t="s">
        <v>98</v>
      </c>
      <c r="E12" s="64" t="s">
        <v>24</v>
      </c>
      <c r="F12" s="78" t="s">
        <v>99</v>
      </c>
      <c r="G12" s="111" t="s">
        <v>100</v>
      </c>
      <c r="H12" s="112" t="s">
        <v>90</v>
      </c>
      <c r="I12" s="62" t="s">
        <v>101</v>
      </c>
      <c r="J12" s="63" t="s">
        <v>124</v>
      </c>
      <c r="K12" s="61">
        <v>117.5</v>
      </c>
      <c r="L12" s="58">
        <f>K12/1.7</f>
        <v>69.11764705882354</v>
      </c>
      <c r="M12" s="59">
        <f aca="true" t="shared" si="1" ref="M12:M18">RANK(L12,L$12:L$18,0)</f>
        <v>1</v>
      </c>
      <c r="N12" s="61">
        <v>111.5</v>
      </c>
      <c r="O12" s="58">
        <f>N12/1.7</f>
        <v>65.58823529411765</v>
      </c>
      <c r="P12" s="59">
        <f aca="true" t="shared" si="2" ref="P12:P18">RANK(O12,O$12:O$18,0)</f>
        <v>1</v>
      </c>
      <c r="Q12" s="61">
        <v>117</v>
      </c>
      <c r="R12" s="58">
        <f>Q12/1.7</f>
        <v>68.82352941176471</v>
      </c>
      <c r="S12" s="59">
        <f aca="true" t="shared" si="3" ref="S12:S18">RANK(R12,R$12:R$18,0)</f>
        <v>1</v>
      </c>
      <c r="T12" s="60"/>
      <c r="U12" s="76"/>
      <c r="V12" s="61">
        <f aca="true" t="shared" si="4" ref="V12:V18">K12+N12+Q12</f>
        <v>346</v>
      </c>
      <c r="W12" s="61"/>
      <c r="X12" s="58">
        <f>V12/3/1.7</f>
        <v>67.84313725490196</v>
      </c>
      <c r="Y12" s="57"/>
      <c r="Z12" s="35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4" ht="33" customHeight="1">
      <c r="A13" s="66">
        <f t="shared" si="0"/>
        <v>2</v>
      </c>
      <c r="B13" s="55" t="s">
        <v>81</v>
      </c>
      <c r="C13" s="116" t="s">
        <v>93</v>
      </c>
      <c r="D13" s="111" t="s">
        <v>94</v>
      </c>
      <c r="E13" s="64" t="s">
        <v>24</v>
      </c>
      <c r="F13" s="78" t="s">
        <v>95</v>
      </c>
      <c r="G13" s="111" t="s">
        <v>96</v>
      </c>
      <c r="H13" s="112" t="s">
        <v>90</v>
      </c>
      <c r="I13" s="62" t="s">
        <v>91</v>
      </c>
      <c r="J13" s="63" t="s">
        <v>124</v>
      </c>
      <c r="K13" s="61">
        <v>111</v>
      </c>
      <c r="L13" s="58">
        <f>K13/1.7</f>
        <v>65.29411764705883</v>
      </c>
      <c r="M13" s="59">
        <f t="shared" si="1"/>
        <v>3</v>
      </c>
      <c r="N13" s="61">
        <v>110.5</v>
      </c>
      <c r="O13" s="58">
        <f>N13/1.7</f>
        <v>65</v>
      </c>
      <c r="P13" s="59">
        <f t="shared" si="2"/>
        <v>2</v>
      </c>
      <c r="Q13" s="61">
        <v>113</v>
      </c>
      <c r="R13" s="58">
        <f>Q13/1.7</f>
        <v>66.47058823529412</v>
      </c>
      <c r="S13" s="59">
        <f t="shared" si="3"/>
        <v>2</v>
      </c>
      <c r="T13" s="60"/>
      <c r="U13" s="76"/>
      <c r="V13" s="61">
        <f t="shared" si="4"/>
        <v>334.5</v>
      </c>
      <c r="W13" s="61"/>
      <c r="X13" s="58">
        <f>V13/3/1.7</f>
        <v>65.58823529411765</v>
      </c>
      <c r="Y13" s="57"/>
      <c r="Z13" s="35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</row>
    <row r="14" spans="1:44" ht="33" customHeight="1">
      <c r="A14" s="66">
        <f t="shared" si="0"/>
        <v>3</v>
      </c>
      <c r="B14" s="55" t="s">
        <v>81</v>
      </c>
      <c r="C14" s="116" t="s">
        <v>166</v>
      </c>
      <c r="D14" s="111"/>
      <c r="E14" s="64" t="s">
        <v>24</v>
      </c>
      <c r="F14" s="78" t="s">
        <v>102</v>
      </c>
      <c r="G14" s="111" t="s">
        <v>103</v>
      </c>
      <c r="H14" s="112" t="s">
        <v>90</v>
      </c>
      <c r="I14" s="62" t="s">
        <v>101</v>
      </c>
      <c r="J14" s="63" t="s">
        <v>124</v>
      </c>
      <c r="K14" s="61">
        <v>113</v>
      </c>
      <c r="L14" s="58">
        <f>K14/1.7</f>
        <v>66.47058823529412</v>
      </c>
      <c r="M14" s="59">
        <f t="shared" si="1"/>
        <v>2</v>
      </c>
      <c r="N14" s="61">
        <v>109</v>
      </c>
      <c r="O14" s="58">
        <f>N14/1.7</f>
        <v>64.11764705882354</v>
      </c>
      <c r="P14" s="59">
        <f t="shared" si="2"/>
        <v>3</v>
      </c>
      <c r="Q14" s="61">
        <v>112</v>
      </c>
      <c r="R14" s="58">
        <f>Q14/1.7</f>
        <v>65.88235294117648</v>
      </c>
      <c r="S14" s="59">
        <f t="shared" si="3"/>
        <v>3</v>
      </c>
      <c r="T14" s="60"/>
      <c r="U14" s="76"/>
      <c r="V14" s="61">
        <f t="shared" si="4"/>
        <v>334</v>
      </c>
      <c r="W14" s="61"/>
      <c r="X14" s="58">
        <f>V14/3/1.7</f>
        <v>65.49019607843137</v>
      </c>
      <c r="Y14" s="57"/>
      <c r="Z14" s="35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</row>
    <row r="15" spans="1:44" ht="33" customHeight="1">
      <c r="A15" s="66">
        <f t="shared" si="0"/>
        <v>4</v>
      </c>
      <c r="B15" s="55" t="s">
        <v>81</v>
      </c>
      <c r="C15" s="115" t="s">
        <v>82</v>
      </c>
      <c r="D15" s="111" t="s">
        <v>83</v>
      </c>
      <c r="E15" s="106" t="s">
        <v>24</v>
      </c>
      <c r="F15" s="78" t="s">
        <v>35</v>
      </c>
      <c r="G15" s="92" t="s">
        <v>33</v>
      </c>
      <c r="H15" s="93" t="s">
        <v>84</v>
      </c>
      <c r="I15" s="94" t="s">
        <v>85</v>
      </c>
      <c r="J15" s="113" t="s">
        <v>30</v>
      </c>
      <c r="K15" s="61">
        <v>106.5</v>
      </c>
      <c r="L15" s="58">
        <f>K15/1.7</f>
        <v>62.64705882352941</v>
      </c>
      <c r="M15" s="59">
        <f t="shared" si="1"/>
        <v>4</v>
      </c>
      <c r="N15" s="61">
        <v>104.5</v>
      </c>
      <c r="O15" s="58">
        <f>N15/1.7</f>
        <v>61.470588235294116</v>
      </c>
      <c r="P15" s="59">
        <f t="shared" si="2"/>
        <v>5</v>
      </c>
      <c r="Q15" s="61">
        <v>103.5</v>
      </c>
      <c r="R15" s="58">
        <f>Q15/1.7</f>
        <v>60.88235294117647</v>
      </c>
      <c r="S15" s="59">
        <f t="shared" si="3"/>
        <v>6</v>
      </c>
      <c r="T15" s="60"/>
      <c r="U15" s="76"/>
      <c r="V15" s="61">
        <f t="shared" si="4"/>
        <v>314.5</v>
      </c>
      <c r="W15" s="61"/>
      <c r="X15" s="58">
        <f>V15/3/1.7</f>
        <v>61.666666666666664</v>
      </c>
      <c r="Y15" s="57"/>
      <c r="Z15" s="35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</row>
    <row r="16" spans="1:44" ht="33" customHeight="1">
      <c r="A16" s="66">
        <f t="shared" si="0"/>
        <v>5</v>
      </c>
      <c r="B16" s="55" t="s">
        <v>81</v>
      </c>
      <c r="C16" s="116" t="s">
        <v>167</v>
      </c>
      <c r="D16" s="111"/>
      <c r="E16" s="64" t="s">
        <v>24</v>
      </c>
      <c r="F16" s="78" t="s">
        <v>105</v>
      </c>
      <c r="G16" s="111" t="s">
        <v>106</v>
      </c>
      <c r="H16" s="112" t="s">
        <v>90</v>
      </c>
      <c r="I16" s="62" t="s">
        <v>101</v>
      </c>
      <c r="J16" s="63" t="s">
        <v>124</v>
      </c>
      <c r="K16" s="61">
        <v>104.5</v>
      </c>
      <c r="L16" s="58">
        <f>(K16/1.7)-1.5</f>
        <v>59.970588235294116</v>
      </c>
      <c r="M16" s="59">
        <f t="shared" si="1"/>
        <v>5</v>
      </c>
      <c r="N16" s="61">
        <v>104</v>
      </c>
      <c r="O16" s="58">
        <f>(N16/1.7)-1.5</f>
        <v>59.6764705882353</v>
      </c>
      <c r="P16" s="59">
        <f t="shared" si="2"/>
        <v>6</v>
      </c>
      <c r="Q16" s="61">
        <v>111.5</v>
      </c>
      <c r="R16" s="58">
        <f>(Q16/1.7)-1.5</f>
        <v>64.08823529411765</v>
      </c>
      <c r="S16" s="59">
        <f t="shared" si="3"/>
        <v>4</v>
      </c>
      <c r="T16" s="60">
        <v>2</v>
      </c>
      <c r="U16" s="76"/>
      <c r="V16" s="61">
        <f t="shared" si="4"/>
        <v>320</v>
      </c>
      <c r="W16" s="61"/>
      <c r="X16" s="58">
        <f>(V16/3/1.7)-1.5</f>
        <v>61.24509803921569</v>
      </c>
      <c r="Y16" s="57"/>
      <c r="Z16" s="35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spans="1:44" ht="33" customHeight="1">
      <c r="A17" s="66">
        <f t="shared" si="0"/>
        <v>6</v>
      </c>
      <c r="B17" s="55" t="s">
        <v>81</v>
      </c>
      <c r="C17" s="115" t="s">
        <v>82</v>
      </c>
      <c r="D17" s="111" t="s">
        <v>83</v>
      </c>
      <c r="E17" s="106" t="s">
        <v>24</v>
      </c>
      <c r="F17" s="78" t="s">
        <v>107</v>
      </c>
      <c r="G17" s="92" t="s">
        <v>36</v>
      </c>
      <c r="H17" s="94" t="s">
        <v>108</v>
      </c>
      <c r="I17" s="94" t="s">
        <v>85</v>
      </c>
      <c r="J17" s="113" t="s">
        <v>30</v>
      </c>
      <c r="K17" s="61">
        <v>96.5</v>
      </c>
      <c r="L17" s="58">
        <f>K17/1.7</f>
        <v>56.76470588235294</v>
      </c>
      <c r="M17" s="59">
        <f t="shared" si="1"/>
        <v>7</v>
      </c>
      <c r="N17" s="61">
        <v>106</v>
      </c>
      <c r="O17" s="58">
        <f>N17/1.7</f>
        <v>62.35294117647059</v>
      </c>
      <c r="P17" s="59">
        <f t="shared" si="2"/>
        <v>4</v>
      </c>
      <c r="Q17" s="61">
        <v>103.5</v>
      </c>
      <c r="R17" s="58">
        <f>Q17/1.7</f>
        <v>60.88235294117647</v>
      </c>
      <c r="S17" s="59">
        <f t="shared" si="3"/>
        <v>6</v>
      </c>
      <c r="T17" s="60"/>
      <c r="U17" s="76"/>
      <c r="V17" s="61">
        <f t="shared" si="4"/>
        <v>306</v>
      </c>
      <c r="W17" s="61"/>
      <c r="X17" s="58">
        <f>V17/3/1.7</f>
        <v>60</v>
      </c>
      <c r="Y17" s="57"/>
      <c r="Z17" s="35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1:44" ht="33" customHeight="1">
      <c r="A18" s="66">
        <f t="shared" si="0"/>
        <v>7</v>
      </c>
      <c r="B18" s="55" t="s">
        <v>109</v>
      </c>
      <c r="C18" s="116" t="s">
        <v>86</v>
      </c>
      <c r="D18" s="111" t="s">
        <v>87</v>
      </c>
      <c r="E18" s="64" t="s">
        <v>24</v>
      </c>
      <c r="F18" s="78" t="s">
        <v>88</v>
      </c>
      <c r="G18" s="111" t="s">
        <v>89</v>
      </c>
      <c r="H18" s="112" t="s">
        <v>90</v>
      </c>
      <c r="I18" s="62" t="s">
        <v>91</v>
      </c>
      <c r="J18" s="63" t="s">
        <v>124</v>
      </c>
      <c r="K18" s="61">
        <v>97</v>
      </c>
      <c r="L18" s="58">
        <f>K18/1.7</f>
        <v>57.05882352941177</v>
      </c>
      <c r="M18" s="59">
        <f t="shared" si="1"/>
        <v>6</v>
      </c>
      <c r="N18" s="61">
        <v>99</v>
      </c>
      <c r="O18" s="58">
        <f>N18/1.7</f>
        <v>58.23529411764706</v>
      </c>
      <c r="P18" s="59">
        <f t="shared" si="2"/>
        <v>7</v>
      </c>
      <c r="Q18" s="61">
        <v>105.5</v>
      </c>
      <c r="R18" s="58">
        <f>Q18/1.7</f>
        <v>62.05882352941177</v>
      </c>
      <c r="S18" s="59">
        <f t="shared" si="3"/>
        <v>5</v>
      </c>
      <c r="T18" s="60"/>
      <c r="U18" s="76"/>
      <c r="V18" s="61">
        <f t="shared" si="4"/>
        <v>301.5</v>
      </c>
      <c r="W18" s="61"/>
      <c r="X18" s="58">
        <f>V18/3/1.7</f>
        <v>59.11764705882353</v>
      </c>
      <c r="Y18" s="57"/>
      <c r="Z18" s="35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20" spans="1:24" ht="42" customHeight="1">
      <c r="A20" s="21"/>
      <c r="B20" s="21"/>
      <c r="C20" s="21" t="s">
        <v>23</v>
      </c>
      <c r="D20" s="21"/>
      <c r="E20" s="21"/>
      <c r="F20" s="21"/>
      <c r="G20" s="21" t="s">
        <v>50</v>
      </c>
      <c r="I20" s="44"/>
      <c r="J20" s="21"/>
      <c r="K20" s="27"/>
      <c r="L20" s="27"/>
      <c r="N20" s="27"/>
      <c r="O20" s="27"/>
      <c r="Q20" s="27"/>
      <c r="R20" s="27"/>
      <c r="X20" s="27"/>
    </row>
    <row r="21" spans="3:24" ht="42" customHeight="1">
      <c r="C21" s="21" t="s">
        <v>18</v>
      </c>
      <c r="D21" s="21"/>
      <c r="G21" s="21" t="s">
        <v>37</v>
      </c>
      <c r="I21" s="44"/>
      <c r="J21" s="21"/>
      <c r="K21" s="27"/>
      <c r="L21" s="27"/>
      <c r="N21" s="27"/>
      <c r="O21" s="27"/>
      <c r="Q21" s="27"/>
      <c r="R21" s="27"/>
      <c r="X21" s="27"/>
    </row>
  </sheetData>
  <sheetProtection/>
  <mergeCells count="26">
    <mergeCell ref="A6:Y6"/>
    <mergeCell ref="E10:E11"/>
    <mergeCell ref="W10:W11"/>
    <mergeCell ref="F10:F11"/>
    <mergeCell ref="U10:U11"/>
    <mergeCell ref="G10:G11"/>
    <mergeCell ref="J10:J11"/>
    <mergeCell ref="A10:A11"/>
    <mergeCell ref="X10:X11"/>
    <mergeCell ref="T9:Y9"/>
    <mergeCell ref="Q10:S10"/>
    <mergeCell ref="T10:T11"/>
    <mergeCell ref="C10:C11"/>
    <mergeCell ref="V10:V11"/>
    <mergeCell ref="B10:B11"/>
    <mergeCell ref="H10:H11"/>
    <mergeCell ref="A4:Z4"/>
    <mergeCell ref="D10:D11"/>
    <mergeCell ref="A3:Z3"/>
    <mergeCell ref="Z10:Z11"/>
    <mergeCell ref="A8:Y8"/>
    <mergeCell ref="K10:M10"/>
    <mergeCell ref="N10:P10"/>
    <mergeCell ref="A5:Y5"/>
    <mergeCell ref="A7:X7"/>
    <mergeCell ref="Y10:Y11"/>
  </mergeCells>
  <printOptions/>
  <pageMargins left="0" right="0" top="0" bottom="0" header="0.5118110236220472" footer="0.5118110236220472"/>
  <pageSetup fitToHeight="2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"/>
  <sheetViews>
    <sheetView view="pageBreakPreview" zoomScale="85" zoomScaleSheetLayoutView="85" zoomScalePageLayoutView="0" workbookViewId="0" topLeftCell="A3">
      <selection activeCell="A4" sqref="A4:Z4"/>
    </sheetView>
  </sheetViews>
  <sheetFormatPr defaultColWidth="9.140625" defaultRowHeight="12.75"/>
  <cols>
    <col min="1" max="1" width="5.28125" style="27" customWidth="1"/>
    <col min="2" max="2" width="5.7109375" style="27" hidden="1" customWidth="1"/>
    <col min="3" max="3" width="17.140625" style="27" customWidth="1"/>
    <col min="4" max="4" width="8.28125" style="27" customWidth="1"/>
    <col min="5" max="5" width="5.57421875" style="27" customWidth="1"/>
    <col min="6" max="6" width="37.140625" style="27" customWidth="1"/>
    <col min="7" max="7" width="8.140625" style="27" bestFit="1" customWidth="1"/>
    <col min="8" max="8" width="15.28125" style="27" customWidth="1"/>
    <col min="9" max="9" width="13.57421875" style="27" hidden="1" customWidth="1"/>
    <col min="10" max="10" width="19.140625" style="27" customWidth="1"/>
    <col min="11" max="11" width="6.7109375" style="30" customWidth="1"/>
    <col min="12" max="12" width="8.8515625" style="31" customWidth="1"/>
    <col min="13" max="13" width="3.7109375" style="27" customWidth="1"/>
    <col min="14" max="14" width="6.00390625" style="30" customWidth="1"/>
    <col min="15" max="15" width="8.8515625" style="31" customWidth="1"/>
    <col min="16" max="16" width="3.7109375" style="27" customWidth="1"/>
    <col min="17" max="17" width="6.28125" style="30" customWidth="1"/>
    <col min="18" max="18" width="8.8515625" style="31" customWidth="1"/>
    <col min="19" max="20" width="3.7109375" style="27" customWidth="1"/>
    <col min="21" max="21" width="4.57421875" style="27" customWidth="1"/>
    <col min="22" max="22" width="7.7109375" style="27" customWidth="1"/>
    <col min="23" max="23" width="5.140625" style="27" hidden="1" customWidth="1"/>
    <col min="24" max="24" width="9.421875" style="31" customWidth="1"/>
    <col min="25" max="25" width="6.7109375" style="27" hidden="1" customWidth="1"/>
    <col min="26" max="26" width="7.7109375" style="27" hidden="1" customWidth="1"/>
    <col min="27" max="16384" width="9.140625" style="27" customWidth="1"/>
  </cols>
  <sheetData>
    <row r="1" spans="1:44" s="7" customFormat="1" ht="14.25" customHeight="1" hidden="1">
      <c r="A1" s="6" t="s">
        <v>5</v>
      </c>
      <c r="C1" s="8"/>
      <c r="D1" s="8"/>
      <c r="E1" s="8"/>
      <c r="F1" s="8"/>
      <c r="G1" s="8"/>
      <c r="J1" s="8"/>
      <c r="K1" s="9"/>
      <c r="L1" s="10" t="s">
        <v>7</v>
      </c>
      <c r="M1" s="11"/>
      <c r="N1" s="9"/>
      <c r="O1" s="10" t="s">
        <v>8</v>
      </c>
      <c r="P1" s="11"/>
      <c r="Q1" s="9"/>
      <c r="R1" s="10" t="s">
        <v>9</v>
      </c>
      <c r="S1" s="11"/>
      <c r="T1" s="11"/>
      <c r="U1" s="11"/>
      <c r="V1" s="11"/>
      <c r="W1" s="11"/>
      <c r="X1" s="12" t="s">
        <v>10</v>
      </c>
      <c r="Y1" s="11"/>
      <c r="AB1" s="13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R1" s="15"/>
    </row>
    <row r="2" spans="1:24" s="2" customFormat="1" ht="4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22"/>
      <c r="L2" s="23"/>
      <c r="M2" s="24"/>
      <c r="N2" s="25"/>
      <c r="O2" s="23"/>
      <c r="P2" s="24"/>
      <c r="Q2" s="25"/>
      <c r="R2" s="23"/>
      <c r="S2" s="24"/>
      <c r="X2" s="26"/>
    </row>
    <row r="3" spans="1:37" ht="26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t="35.25" customHeight="1">
      <c r="A4" s="186" t="s">
        <v>226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25" s="16" customFormat="1" ht="15.75" customHeight="1">
      <c r="A5" s="192" t="s">
        <v>34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</row>
    <row r="6" spans="1:25" s="28" customFormat="1" ht="15.75" customHeight="1">
      <c r="A6" s="194" t="s">
        <v>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</row>
    <row r="7" spans="1:25" s="28" customFormat="1" ht="14.25">
      <c r="A7" s="199" t="s">
        <v>208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50"/>
    </row>
    <row r="8" spans="1:25" ht="15" customHeight="1">
      <c r="A8" s="189" t="s">
        <v>165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</row>
    <row r="9" spans="1:25" s="19" customFormat="1" ht="15" customHeight="1">
      <c r="A9" s="56" t="s">
        <v>48</v>
      </c>
      <c r="B9" s="3"/>
      <c r="C9" s="4"/>
      <c r="D9" s="4"/>
      <c r="E9" s="4"/>
      <c r="F9" s="4"/>
      <c r="G9" s="4"/>
      <c r="H9" s="5"/>
      <c r="I9" s="5"/>
      <c r="J9" s="3"/>
      <c r="K9" s="17"/>
      <c r="L9" s="18"/>
      <c r="N9" s="17"/>
      <c r="O9" s="20"/>
      <c r="Q9" s="17"/>
      <c r="R9" s="20"/>
      <c r="T9" s="198" t="s">
        <v>49</v>
      </c>
      <c r="U9" s="198"/>
      <c r="V9" s="198"/>
      <c r="W9" s="198"/>
      <c r="X9" s="198"/>
      <c r="Y9" s="198"/>
    </row>
    <row r="10" spans="1:26" s="34" customFormat="1" ht="19.5" customHeight="1">
      <c r="A10" s="195" t="s">
        <v>6</v>
      </c>
      <c r="B10" s="195" t="s">
        <v>20</v>
      </c>
      <c r="C10" s="187" t="s">
        <v>0</v>
      </c>
      <c r="D10" s="187" t="s">
        <v>1</v>
      </c>
      <c r="E10" s="195" t="s">
        <v>21</v>
      </c>
      <c r="F10" s="187" t="s">
        <v>2</v>
      </c>
      <c r="G10" s="187" t="s">
        <v>1</v>
      </c>
      <c r="H10" s="187" t="s">
        <v>3</v>
      </c>
      <c r="I10" s="38"/>
      <c r="J10" s="187" t="s">
        <v>4</v>
      </c>
      <c r="K10" s="191" t="s">
        <v>11</v>
      </c>
      <c r="L10" s="191"/>
      <c r="M10" s="191"/>
      <c r="N10" s="191" t="s">
        <v>12</v>
      </c>
      <c r="O10" s="191"/>
      <c r="P10" s="191"/>
      <c r="Q10" s="191" t="s">
        <v>13</v>
      </c>
      <c r="R10" s="191"/>
      <c r="S10" s="191"/>
      <c r="T10" s="195" t="s">
        <v>14</v>
      </c>
      <c r="U10" s="195" t="s">
        <v>39</v>
      </c>
      <c r="V10" s="195" t="s">
        <v>22</v>
      </c>
      <c r="W10" s="196" t="s">
        <v>28</v>
      </c>
      <c r="X10" s="188" t="s">
        <v>15</v>
      </c>
      <c r="Y10" s="187" t="s">
        <v>16</v>
      </c>
      <c r="Z10" s="188" t="s">
        <v>6</v>
      </c>
    </row>
    <row r="11" spans="1:26" s="34" customFormat="1" ht="39.75" customHeight="1">
      <c r="A11" s="195"/>
      <c r="B11" s="195"/>
      <c r="C11" s="187"/>
      <c r="D11" s="187"/>
      <c r="E11" s="195"/>
      <c r="F11" s="187"/>
      <c r="G11" s="187"/>
      <c r="H11" s="187"/>
      <c r="I11" s="38"/>
      <c r="J11" s="187"/>
      <c r="K11" s="39" t="s">
        <v>19</v>
      </c>
      <c r="L11" s="40" t="s">
        <v>17</v>
      </c>
      <c r="M11" s="41" t="s">
        <v>6</v>
      </c>
      <c r="N11" s="39" t="s">
        <v>19</v>
      </c>
      <c r="O11" s="40" t="s">
        <v>17</v>
      </c>
      <c r="P11" s="41" t="s">
        <v>6</v>
      </c>
      <c r="Q11" s="39" t="s">
        <v>19</v>
      </c>
      <c r="R11" s="40" t="s">
        <v>17</v>
      </c>
      <c r="S11" s="41" t="s">
        <v>6</v>
      </c>
      <c r="T11" s="195"/>
      <c r="U11" s="195"/>
      <c r="V11" s="195"/>
      <c r="W11" s="197"/>
      <c r="X11" s="188"/>
      <c r="Y11" s="187"/>
      <c r="Z11" s="188"/>
    </row>
    <row r="12" spans="1:44" ht="33" customHeight="1">
      <c r="A12" s="66">
        <f aca="true" t="shared" si="0" ref="A12:A17">RANK(X12,X$12:X$17,0)</f>
        <v>1</v>
      </c>
      <c r="B12" s="55" t="s">
        <v>81</v>
      </c>
      <c r="C12" s="116" t="s">
        <v>97</v>
      </c>
      <c r="D12" s="111" t="s">
        <v>98</v>
      </c>
      <c r="E12" s="64" t="s">
        <v>24</v>
      </c>
      <c r="F12" s="78" t="s">
        <v>99</v>
      </c>
      <c r="G12" s="111" t="s">
        <v>100</v>
      </c>
      <c r="H12" s="112" t="s">
        <v>90</v>
      </c>
      <c r="I12" s="62" t="s">
        <v>101</v>
      </c>
      <c r="J12" s="63" t="s">
        <v>92</v>
      </c>
      <c r="K12" s="61">
        <v>117.5</v>
      </c>
      <c r="L12" s="58">
        <f>K12/1.7</f>
        <v>69.11764705882354</v>
      </c>
      <c r="M12" s="59">
        <f aca="true" t="shared" si="1" ref="M12:M17">RANK(L12,L$12:L$17,0)</f>
        <v>1</v>
      </c>
      <c r="N12" s="61">
        <v>111.5</v>
      </c>
      <c r="O12" s="58">
        <f>N12/1.7</f>
        <v>65.58823529411765</v>
      </c>
      <c r="P12" s="59">
        <f aca="true" t="shared" si="2" ref="P12:P17">RANK(O12,O$12:O$17,0)</f>
        <v>1</v>
      </c>
      <c r="Q12" s="61">
        <v>117</v>
      </c>
      <c r="R12" s="58">
        <f>Q12/1.7</f>
        <v>68.82352941176471</v>
      </c>
      <c r="S12" s="59">
        <f aca="true" t="shared" si="3" ref="S12:S17">RANK(R12,R$12:R$17,0)</f>
        <v>1</v>
      </c>
      <c r="T12" s="60"/>
      <c r="U12" s="76"/>
      <c r="V12" s="61">
        <f aca="true" t="shared" si="4" ref="V12:V17">K12+N12+Q12</f>
        <v>346</v>
      </c>
      <c r="W12" s="61"/>
      <c r="X12" s="58">
        <f>V12/3/1.7</f>
        <v>67.84313725490196</v>
      </c>
      <c r="Y12" s="57"/>
      <c r="Z12" s="35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4" ht="33" customHeight="1">
      <c r="A13" s="66">
        <f t="shared" si="0"/>
        <v>2</v>
      </c>
      <c r="B13" s="55" t="s">
        <v>81</v>
      </c>
      <c r="C13" s="116" t="s">
        <v>93</v>
      </c>
      <c r="D13" s="111" t="s">
        <v>94</v>
      </c>
      <c r="E13" s="64" t="s">
        <v>24</v>
      </c>
      <c r="F13" s="78" t="s">
        <v>95</v>
      </c>
      <c r="G13" s="111" t="s">
        <v>96</v>
      </c>
      <c r="H13" s="112" t="s">
        <v>90</v>
      </c>
      <c r="I13" s="62" t="s">
        <v>91</v>
      </c>
      <c r="J13" s="63" t="s">
        <v>92</v>
      </c>
      <c r="K13" s="61">
        <v>111</v>
      </c>
      <c r="L13" s="58">
        <f>K13/1.7</f>
        <v>65.29411764705883</v>
      </c>
      <c r="M13" s="59">
        <f t="shared" si="1"/>
        <v>3</v>
      </c>
      <c r="N13" s="61">
        <v>110.5</v>
      </c>
      <c r="O13" s="58">
        <f>N13/1.7</f>
        <v>65</v>
      </c>
      <c r="P13" s="59">
        <f t="shared" si="2"/>
        <v>2</v>
      </c>
      <c r="Q13" s="61">
        <v>113</v>
      </c>
      <c r="R13" s="58">
        <f>Q13/1.7</f>
        <v>66.47058823529412</v>
      </c>
      <c r="S13" s="59">
        <f t="shared" si="3"/>
        <v>2</v>
      </c>
      <c r="T13" s="60"/>
      <c r="U13" s="76"/>
      <c r="V13" s="61">
        <f t="shared" si="4"/>
        <v>334.5</v>
      </c>
      <c r="W13" s="61"/>
      <c r="X13" s="58">
        <f>V13/3/1.7</f>
        <v>65.58823529411765</v>
      </c>
      <c r="Y13" s="57"/>
      <c r="Z13" s="35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</row>
    <row r="14" spans="1:44" ht="33" customHeight="1">
      <c r="A14" s="66">
        <f t="shared" si="0"/>
        <v>3</v>
      </c>
      <c r="B14" s="55" t="s">
        <v>81</v>
      </c>
      <c r="C14" s="116" t="s">
        <v>166</v>
      </c>
      <c r="D14" s="111"/>
      <c r="E14" s="64" t="s">
        <v>24</v>
      </c>
      <c r="F14" s="78" t="s">
        <v>102</v>
      </c>
      <c r="G14" s="111" t="s">
        <v>103</v>
      </c>
      <c r="H14" s="112" t="s">
        <v>90</v>
      </c>
      <c r="I14" s="62" t="s">
        <v>101</v>
      </c>
      <c r="J14" s="63" t="s">
        <v>92</v>
      </c>
      <c r="K14" s="61">
        <v>113</v>
      </c>
      <c r="L14" s="58">
        <f>K14/1.7</f>
        <v>66.47058823529412</v>
      </c>
      <c r="M14" s="59">
        <f t="shared" si="1"/>
        <v>2</v>
      </c>
      <c r="N14" s="61">
        <v>109</v>
      </c>
      <c r="O14" s="58">
        <f>N14/1.7</f>
        <v>64.11764705882354</v>
      </c>
      <c r="P14" s="59">
        <f t="shared" si="2"/>
        <v>3</v>
      </c>
      <c r="Q14" s="61">
        <v>112</v>
      </c>
      <c r="R14" s="58">
        <f>Q14/1.7</f>
        <v>65.88235294117648</v>
      </c>
      <c r="S14" s="59">
        <f t="shared" si="3"/>
        <v>3</v>
      </c>
      <c r="T14" s="60"/>
      <c r="U14" s="76"/>
      <c r="V14" s="61">
        <f t="shared" si="4"/>
        <v>334</v>
      </c>
      <c r="W14" s="61"/>
      <c r="X14" s="58">
        <f>V14/3/1.7</f>
        <v>65.49019607843137</v>
      </c>
      <c r="Y14" s="57"/>
      <c r="Z14" s="35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</row>
    <row r="15" spans="1:44" ht="33" customHeight="1">
      <c r="A15" s="66">
        <f t="shared" si="0"/>
        <v>4</v>
      </c>
      <c r="B15" s="55" t="s">
        <v>81</v>
      </c>
      <c r="C15" s="115" t="s">
        <v>82</v>
      </c>
      <c r="D15" s="111" t="s">
        <v>83</v>
      </c>
      <c r="E15" s="106" t="s">
        <v>24</v>
      </c>
      <c r="F15" s="78" t="s">
        <v>35</v>
      </c>
      <c r="G15" s="92" t="s">
        <v>33</v>
      </c>
      <c r="H15" s="93" t="s">
        <v>84</v>
      </c>
      <c r="I15" s="94" t="s">
        <v>85</v>
      </c>
      <c r="J15" s="113" t="s">
        <v>30</v>
      </c>
      <c r="K15" s="61">
        <v>106.5</v>
      </c>
      <c r="L15" s="58">
        <f>K15/1.7</f>
        <v>62.64705882352941</v>
      </c>
      <c r="M15" s="59">
        <f t="shared" si="1"/>
        <v>4</v>
      </c>
      <c r="N15" s="61">
        <v>104.5</v>
      </c>
      <c r="O15" s="58">
        <f>N15/1.7</f>
        <v>61.470588235294116</v>
      </c>
      <c r="P15" s="59">
        <f t="shared" si="2"/>
        <v>5</v>
      </c>
      <c r="Q15" s="61">
        <v>103.5</v>
      </c>
      <c r="R15" s="58">
        <f>Q15/1.7</f>
        <v>60.88235294117647</v>
      </c>
      <c r="S15" s="59">
        <f t="shared" si="3"/>
        <v>5</v>
      </c>
      <c r="T15" s="60"/>
      <c r="U15" s="76"/>
      <c r="V15" s="61">
        <f t="shared" si="4"/>
        <v>314.5</v>
      </c>
      <c r="W15" s="61"/>
      <c r="X15" s="58">
        <f>V15/3/1.7</f>
        <v>61.666666666666664</v>
      </c>
      <c r="Y15" s="57"/>
      <c r="Z15" s="35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</row>
    <row r="16" spans="1:44" ht="33" customHeight="1">
      <c r="A16" s="66">
        <f t="shared" si="0"/>
        <v>5</v>
      </c>
      <c r="B16" s="55" t="s">
        <v>81</v>
      </c>
      <c r="C16" s="116" t="s">
        <v>167</v>
      </c>
      <c r="D16" s="111"/>
      <c r="E16" s="64" t="s">
        <v>24</v>
      </c>
      <c r="F16" s="78" t="s">
        <v>105</v>
      </c>
      <c r="G16" s="111" t="s">
        <v>106</v>
      </c>
      <c r="H16" s="112" t="s">
        <v>90</v>
      </c>
      <c r="I16" s="62" t="s">
        <v>101</v>
      </c>
      <c r="J16" s="63" t="s">
        <v>92</v>
      </c>
      <c r="K16" s="61">
        <v>104.5</v>
      </c>
      <c r="L16" s="58">
        <f>(K16/1.7)-1.5</f>
        <v>59.970588235294116</v>
      </c>
      <c r="M16" s="59">
        <f t="shared" si="1"/>
        <v>5</v>
      </c>
      <c r="N16" s="61">
        <v>104</v>
      </c>
      <c r="O16" s="58">
        <f>(N16/1.7)-1.5</f>
        <v>59.6764705882353</v>
      </c>
      <c r="P16" s="59">
        <f t="shared" si="2"/>
        <v>6</v>
      </c>
      <c r="Q16" s="61">
        <v>111.5</v>
      </c>
      <c r="R16" s="58">
        <f>(Q16/1.7)-1.5</f>
        <v>64.08823529411765</v>
      </c>
      <c r="S16" s="59">
        <f t="shared" si="3"/>
        <v>4</v>
      </c>
      <c r="T16" s="60">
        <v>2</v>
      </c>
      <c r="U16" s="76"/>
      <c r="V16" s="61">
        <f t="shared" si="4"/>
        <v>320</v>
      </c>
      <c r="W16" s="61"/>
      <c r="X16" s="58">
        <f>(V16/3/1.7)-1.5</f>
        <v>61.24509803921569</v>
      </c>
      <c r="Y16" s="57"/>
      <c r="Z16" s="35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spans="1:44" ht="33" customHeight="1">
      <c r="A17" s="66">
        <f t="shared" si="0"/>
        <v>6</v>
      </c>
      <c r="B17" s="55" t="s">
        <v>81</v>
      </c>
      <c r="C17" s="115" t="s">
        <v>82</v>
      </c>
      <c r="D17" s="111" t="s">
        <v>83</v>
      </c>
      <c r="E17" s="106" t="s">
        <v>24</v>
      </c>
      <c r="F17" s="78" t="s">
        <v>107</v>
      </c>
      <c r="G17" s="92" t="s">
        <v>36</v>
      </c>
      <c r="H17" s="94" t="s">
        <v>108</v>
      </c>
      <c r="I17" s="94" t="s">
        <v>85</v>
      </c>
      <c r="J17" s="113" t="s">
        <v>30</v>
      </c>
      <c r="K17" s="61">
        <v>96.5</v>
      </c>
      <c r="L17" s="58">
        <f>K17/1.7</f>
        <v>56.76470588235294</v>
      </c>
      <c r="M17" s="59">
        <f t="shared" si="1"/>
        <v>6</v>
      </c>
      <c r="N17" s="61">
        <v>106</v>
      </c>
      <c r="O17" s="58">
        <f>N17/1.7</f>
        <v>62.35294117647059</v>
      </c>
      <c r="P17" s="59">
        <f t="shared" si="2"/>
        <v>4</v>
      </c>
      <c r="Q17" s="61">
        <v>103.5</v>
      </c>
      <c r="R17" s="58">
        <f>Q17/1.7</f>
        <v>60.88235294117647</v>
      </c>
      <c r="S17" s="59">
        <f t="shared" si="3"/>
        <v>5</v>
      </c>
      <c r="T17" s="60"/>
      <c r="U17" s="76"/>
      <c r="V17" s="61">
        <f t="shared" si="4"/>
        <v>306</v>
      </c>
      <c r="W17" s="61"/>
      <c r="X17" s="58">
        <f>V17/3/1.7</f>
        <v>60</v>
      </c>
      <c r="Y17" s="57"/>
      <c r="Z17" s="35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9" spans="1:24" ht="42" customHeight="1">
      <c r="A19" s="21"/>
      <c r="B19" s="21"/>
      <c r="C19" s="21" t="s">
        <v>23</v>
      </c>
      <c r="D19" s="21"/>
      <c r="E19" s="21"/>
      <c r="F19" s="21"/>
      <c r="G19" s="21" t="s">
        <v>50</v>
      </c>
      <c r="I19" s="44"/>
      <c r="J19" s="21"/>
      <c r="K19" s="27"/>
      <c r="L19" s="27"/>
      <c r="N19" s="27"/>
      <c r="O19" s="27"/>
      <c r="Q19" s="27"/>
      <c r="R19" s="27"/>
      <c r="X19" s="27"/>
    </row>
    <row r="20" spans="3:24" ht="42" customHeight="1">
      <c r="C20" s="21" t="s">
        <v>18</v>
      </c>
      <c r="D20" s="21"/>
      <c r="G20" s="21" t="s">
        <v>37</v>
      </c>
      <c r="I20" s="44"/>
      <c r="J20" s="21"/>
      <c r="K20" s="27"/>
      <c r="L20" s="27"/>
      <c r="N20" s="27"/>
      <c r="O20" s="27"/>
      <c r="Q20" s="27"/>
      <c r="R20" s="27"/>
      <c r="X20" s="27"/>
    </row>
  </sheetData>
  <sheetProtection/>
  <mergeCells count="26">
    <mergeCell ref="W10:W11"/>
    <mergeCell ref="X10:X11"/>
    <mergeCell ref="Y10:Y11"/>
    <mergeCell ref="Z10:Z11"/>
    <mergeCell ref="K10:M10"/>
    <mergeCell ref="N10:P10"/>
    <mergeCell ref="Q10:S10"/>
    <mergeCell ref="T10:T11"/>
    <mergeCell ref="U10:U11"/>
    <mergeCell ref="V10:V11"/>
    <mergeCell ref="T9:Y9"/>
    <mergeCell ref="A10:A11"/>
    <mergeCell ref="B10:B11"/>
    <mergeCell ref="C10:C11"/>
    <mergeCell ref="D10:D11"/>
    <mergeCell ref="E10:E11"/>
    <mergeCell ref="F10:F11"/>
    <mergeCell ref="G10:G11"/>
    <mergeCell ref="H10:H11"/>
    <mergeCell ref="J10:J11"/>
    <mergeCell ref="A3:Z3"/>
    <mergeCell ref="A4:Z4"/>
    <mergeCell ref="A5:Y5"/>
    <mergeCell ref="A6:Y6"/>
    <mergeCell ref="A7:X7"/>
    <mergeCell ref="A8:Y8"/>
  </mergeCells>
  <printOptions/>
  <pageMargins left="0" right="0" top="0" bottom="0" header="0.5118110236220472" footer="0.5118110236220472"/>
  <pageSetup fitToHeight="2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"/>
  <sheetViews>
    <sheetView view="pageBreakPreview" zoomScale="85" zoomScaleSheetLayoutView="85" zoomScalePageLayoutView="0" workbookViewId="0" topLeftCell="A3">
      <selection activeCell="A3" sqref="A3:W3"/>
    </sheetView>
  </sheetViews>
  <sheetFormatPr defaultColWidth="9.140625" defaultRowHeight="12.75"/>
  <cols>
    <col min="1" max="1" width="5.00390625" style="27" customWidth="1"/>
    <col min="2" max="2" width="6.28125" style="27" hidden="1" customWidth="1"/>
    <col min="3" max="3" width="17.140625" style="27" customWidth="1"/>
    <col min="4" max="4" width="8.421875" style="27" customWidth="1"/>
    <col min="5" max="5" width="5.421875" style="27" customWidth="1"/>
    <col min="6" max="6" width="36.00390625" style="27" customWidth="1"/>
    <col min="7" max="7" width="8.140625" style="27" bestFit="1" customWidth="1"/>
    <col min="8" max="8" width="14.57421875" style="27" customWidth="1"/>
    <col min="9" max="9" width="13.57421875" style="27" hidden="1" customWidth="1"/>
    <col min="10" max="10" width="22.00390625" style="27" customWidth="1"/>
    <col min="11" max="11" width="6.7109375" style="30" customWidth="1"/>
    <col min="12" max="12" width="10.00390625" style="31" customWidth="1"/>
    <col min="13" max="13" width="3.7109375" style="27" customWidth="1"/>
    <col min="14" max="14" width="6.421875" style="30" customWidth="1"/>
    <col min="15" max="15" width="9.8515625" style="31" customWidth="1"/>
    <col min="16" max="16" width="3.7109375" style="27" customWidth="1"/>
    <col min="17" max="17" width="6.00390625" style="30" customWidth="1"/>
    <col min="18" max="18" width="9.57421875" style="31" customWidth="1"/>
    <col min="19" max="20" width="3.7109375" style="27" customWidth="1"/>
    <col min="21" max="21" width="6.28125" style="27" customWidth="1"/>
    <col min="22" max="22" width="4.7109375" style="27" hidden="1" customWidth="1"/>
    <col min="23" max="23" width="9.8515625" style="31" customWidth="1"/>
    <col min="24" max="24" width="6.7109375" style="27" hidden="1" customWidth="1"/>
    <col min="25" max="25" width="7.7109375" style="27" hidden="1" customWidth="1"/>
    <col min="26" max="16384" width="9.140625" style="27" customWidth="1"/>
  </cols>
  <sheetData>
    <row r="1" spans="1:43" s="7" customFormat="1" ht="14.25" customHeight="1" hidden="1">
      <c r="A1" s="6" t="s">
        <v>5</v>
      </c>
      <c r="C1" s="8"/>
      <c r="D1" s="8"/>
      <c r="E1" s="8"/>
      <c r="F1" s="8"/>
      <c r="G1" s="8"/>
      <c r="J1" s="8"/>
      <c r="K1" s="9"/>
      <c r="L1" s="10" t="s">
        <v>7</v>
      </c>
      <c r="M1" s="11"/>
      <c r="N1" s="9"/>
      <c r="O1" s="10" t="s">
        <v>8</v>
      </c>
      <c r="P1" s="11"/>
      <c r="Q1" s="9"/>
      <c r="R1" s="10" t="s">
        <v>9</v>
      </c>
      <c r="S1" s="11"/>
      <c r="T1" s="11"/>
      <c r="U1" s="11"/>
      <c r="V1" s="11"/>
      <c r="W1" s="12" t="s">
        <v>10</v>
      </c>
      <c r="X1" s="11"/>
      <c r="AA1" s="13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Q1" s="15"/>
    </row>
    <row r="2" spans="1:23" s="2" customFormat="1" ht="4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22"/>
      <c r="L2" s="23"/>
      <c r="M2" s="24"/>
      <c r="N2" s="25"/>
      <c r="O2" s="23"/>
      <c r="P2" s="24"/>
      <c r="Q2" s="25"/>
      <c r="R2" s="23"/>
      <c r="S2" s="24"/>
      <c r="W2" s="26"/>
    </row>
    <row r="3" spans="1:34" ht="39.75" customHeight="1">
      <c r="A3" s="186" t="s">
        <v>224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17"/>
      <c r="Y3" s="117"/>
      <c r="Z3" s="117"/>
      <c r="AA3" s="117"/>
      <c r="AB3" s="33"/>
      <c r="AC3" s="33"/>
      <c r="AD3" s="33"/>
      <c r="AE3" s="33"/>
      <c r="AF3" s="33"/>
      <c r="AG3" s="33"/>
      <c r="AH3" s="33"/>
    </row>
    <row r="4" spans="1:34" ht="33.7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17"/>
      <c r="Y4" s="117"/>
      <c r="Z4" s="117"/>
      <c r="AA4" s="117"/>
      <c r="AB4" s="33"/>
      <c r="AC4" s="33"/>
      <c r="AD4" s="33"/>
      <c r="AE4" s="33"/>
      <c r="AF4" s="33"/>
      <c r="AG4" s="33"/>
      <c r="AH4" s="33"/>
    </row>
    <row r="5" spans="1:24" s="16" customFormat="1" ht="15.75" customHeight="1">
      <c r="A5" s="192" t="s">
        <v>31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</row>
    <row r="6" spans="1:24" s="28" customFormat="1" ht="15.75" customHeight="1">
      <c r="A6" s="194" t="s">
        <v>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</row>
    <row r="7" spans="1:24" s="29" customFormat="1" ht="15.75" customHeight="1">
      <c r="A7" s="202" t="s">
        <v>110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49"/>
    </row>
    <row r="8" spans="1:24" ht="15" customHeight="1">
      <c r="A8" s="189" t="s">
        <v>169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</row>
    <row r="9" spans="1:25" s="19" customFormat="1" ht="15" customHeight="1">
      <c r="A9" s="56" t="s">
        <v>48</v>
      </c>
      <c r="B9" s="3"/>
      <c r="C9" s="4"/>
      <c r="D9" s="4"/>
      <c r="E9" s="4"/>
      <c r="F9" s="4"/>
      <c r="G9" s="4"/>
      <c r="H9" s="5"/>
      <c r="I9" s="5"/>
      <c r="J9" s="3"/>
      <c r="K9" s="17"/>
      <c r="L9" s="18"/>
      <c r="N9" s="17"/>
      <c r="O9" s="20"/>
      <c r="Q9" s="17"/>
      <c r="R9" s="20"/>
      <c r="T9" s="198" t="s">
        <v>49</v>
      </c>
      <c r="U9" s="198"/>
      <c r="V9" s="198"/>
      <c r="W9" s="198"/>
      <c r="X9" s="198"/>
      <c r="Y9" s="198"/>
    </row>
    <row r="10" spans="1:25" s="34" customFormat="1" ht="19.5" customHeight="1">
      <c r="A10" s="195" t="s">
        <v>6</v>
      </c>
      <c r="B10" s="195" t="s">
        <v>27</v>
      </c>
      <c r="C10" s="187" t="s">
        <v>0</v>
      </c>
      <c r="D10" s="187" t="s">
        <v>1</v>
      </c>
      <c r="E10" s="195" t="s">
        <v>21</v>
      </c>
      <c r="F10" s="187" t="s">
        <v>2</v>
      </c>
      <c r="G10" s="187" t="s">
        <v>1</v>
      </c>
      <c r="H10" s="187" t="s">
        <v>3</v>
      </c>
      <c r="I10" s="38"/>
      <c r="J10" s="187" t="s">
        <v>4</v>
      </c>
      <c r="K10" s="191" t="s">
        <v>11</v>
      </c>
      <c r="L10" s="191"/>
      <c r="M10" s="191"/>
      <c r="N10" s="191" t="s">
        <v>12</v>
      </c>
      <c r="O10" s="191"/>
      <c r="P10" s="191"/>
      <c r="Q10" s="191" t="s">
        <v>13</v>
      </c>
      <c r="R10" s="191"/>
      <c r="S10" s="191"/>
      <c r="T10" s="195" t="s">
        <v>14</v>
      </c>
      <c r="U10" s="195" t="s">
        <v>22</v>
      </c>
      <c r="V10" s="201" t="s">
        <v>25</v>
      </c>
      <c r="W10" s="188" t="s">
        <v>15</v>
      </c>
      <c r="X10" s="203" t="s">
        <v>16</v>
      </c>
      <c r="Y10" s="188" t="s">
        <v>6</v>
      </c>
    </row>
    <row r="11" spans="1:25" s="34" customFormat="1" ht="39.75" customHeight="1">
      <c r="A11" s="195"/>
      <c r="B11" s="195"/>
      <c r="C11" s="187"/>
      <c r="D11" s="187"/>
      <c r="E11" s="195"/>
      <c r="F11" s="187"/>
      <c r="G11" s="187"/>
      <c r="H11" s="187"/>
      <c r="I11" s="38"/>
      <c r="J11" s="187"/>
      <c r="K11" s="39" t="s">
        <v>19</v>
      </c>
      <c r="L11" s="40" t="s">
        <v>17</v>
      </c>
      <c r="M11" s="41" t="s">
        <v>6</v>
      </c>
      <c r="N11" s="39" t="s">
        <v>19</v>
      </c>
      <c r="O11" s="40" t="s">
        <v>17</v>
      </c>
      <c r="P11" s="41" t="s">
        <v>6</v>
      </c>
      <c r="Q11" s="39" t="s">
        <v>19</v>
      </c>
      <c r="R11" s="40" t="s">
        <v>17</v>
      </c>
      <c r="S11" s="41" t="s">
        <v>6</v>
      </c>
      <c r="T11" s="195"/>
      <c r="U11" s="195"/>
      <c r="V11" s="201"/>
      <c r="W11" s="188"/>
      <c r="X11" s="204"/>
      <c r="Y11" s="188"/>
    </row>
    <row r="12" spans="1:24" s="75" customFormat="1" ht="44.25" customHeight="1">
      <c r="A12" s="66">
        <f>RANK(W12,W$12:W$15,0)</f>
        <v>1</v>
      </c>
      <c r="B12" s="55" t="s">
        <v>125</v>
      </c>
      <c r="C12" s="65" t="s">
        <v>117</v>
      </c>
      <c r="D12" s="111" t="s">
        <v>118</v>
      </c>
      <c r="E12" s="118" t="s">
        <v>119</v>
      </c>
      <c r="F12" s="67" t="s">
        <v>120</v>
      </c>
      <c r="G12" s="95" t="s">
        <v>121</v>
      </c>
      <c r="H12" s="62" t="s">
        <v>122</v>
      </c>
      <c r="I12" s="62" t="s">
        <v>122</v>
      </c>
      <c r="J12" s="63" t="s">
        <v>123</v>
      </c>
      <c r="K12" s="61">
        <v>153</v>
      </c>
      <c r="L12" s="58">
        <f>K12/2.3</f>
        <v>66.52173913043478</v>
      </c>
      <c r="M12" s="59">
        <f>RANK(L12,L$12:L$15,0)</f>
        <v>1</v>
      </c>
      <c r="N12" s="61">
        <v>153</v>
      </c>
      <c r="O12" s="58">
        <f>N12/2.3</f>
        <v>66.52173913043478</v>
      </c>
      <c r="P12" s="59">
        <f>RANK(O12,O$12:O$15,0)</f>
        <v>1</v>
      </c>
      <c r="Q12" s="61">
        <v>147</v>
      </c>
      <c r="R12" s="58">
        <f>Q12/2.3</f>
        <v>63.913043478260875</v>
      </c>
      <c r="S12" s="59">
        <f>RANK(R12,R$12:R$15,0)</f>
        <v>3</v>
      </c>
      <c r="T12" s="60"/>
      <c r="U12" s="61">
        <f>K12+N12+Q12</f>
        <v>453</v>
      </c>
      <c r="V12" s="61"/>
      <c r="W12" s="58">
        <f>U12/2.3/3</f>
        <v>65.65217391304348</v>
      </c>
      <c r="X12" s="77"/>
    </row>
    <row r="13" spans="1:25" s="75" customFormat="1" ht="44.25" customHeight="1">
      <c r="A13" s="66">
        <f>RANK(W13,W$12:W$15,0)</f>
        <v>2</v>
      </c>
      <c r="B13" s="55" t="s">
        <v>109</v>
      </c>
      <c r="C13" s="116" t="s">
        <v>97</v>
      </c>
      <c r="D13" s="111" t="s">
        <v>98</v>
      </c>
      <c r="E13" s="64" t="s">
        <v>24</v>
      </c>
      <c r="F13" s="78" t="s">
        <v>99</v>
      </c>
      <c r="G13" s="111" t="s">
        <v>100</v>
      </c>
      <c r="H13" s="112" t="s">
        <v>90</v>
      </c>
      <c r="I13" s="62" t="s">
        <v>101</v>
      </c>
      <c r="J13" s="63" t="s">
        <v>124</v>
      </c>
      <c r="K13" s="61">
        <v>146.5</v>
      </c>
      <c r="L13" s="58">
        <f>(K13/2.3)-0.5</f>
        <v>63.19565217391305</v>
      </c>
      <c r="M13" s="59">
        <f>RANK(L13,L$12:L$15,0)</f>
        <v>2</v>
      </c>
      <c r="N13" s="61">
        <v>153.5</v>
      </c>
      <c r="O13" s="58">
        <f>(N13/2.3)-0.5</f>
        <v>66.23913043478261</v>
      </c>
      <c r="P13" s="59">
        <f>RANK(O13,O$12:O$15,0)</f>
        <v>2</v>
      </c>
      <c r="Q13" s="61">
        <v>156</v>
      </c>
      <c r="R13" s="58">
        <f>(Q13/2.3)-0.5</f>
        <v>67.32608695652175</v>
      </c>
      <c r="S13" s="59">
        <f>RANK(R13,R$12:R$15,0)</f>
        <v>1</v>
      </c>
      <c r="T13" s="60">
        <v>1</v>
      </c>
      <c r="U13" s="61">
        <f>K13+N13+Q13</f>
        <v>456</v>
      </c>
      <c r="V13" s="61"/>
      <c r="W13" s="58">
        <f>(U13/2.3/3)-0.5</f>
        <v>65.58695652173914</v>
      </c>
      <c r="X13" s="73"/>
      <c r="Y13" s="74"/>
    </row>
    <row r="14" spans="1:25" s="75" customFormat="1" ht="44.25" customHeight="1">
      <c r="A14" s="66">
        <f>RANK(W14,W$12:W$15,0)</f>
        <v>3</v>
      </c>
      <c r="B14" s="55" t="s">
        <v>190</v>
      </c>
      <c r="C14" s="116" t="s">
        <v>111</v>
      </c>
      <c r="D14" s="111" t="s">
        <v>112</v>
      </c>
      <c r="E14" s="64">
        <v>2</v>
      </c>
      <c r="F14" s="78" t="s">
        <v>113</v>
      </c>
      <c r="G14" s="111" t="s">
        <v>114</v>
      </c>
      <c r="H14" s="112" t="s">
        <v>115</v>
      </c>
      <c r="I14" s="62" t="s">
        <v>116</v>
      </c>
      <c r="J14" s="63" t="s">
        <v>168</v>
      </c>
      <c r="K14" s="61">
        <v>144.5</v>
      </c>
      <c r="L14" s="58">
        <f>K14/2.3</f>
        <v>62.82608695652174</v>
      </c>
      <c r="M14" s="59">
        <f>RANK(L14,L$12:L$15,0)</f>
        <v>3</v>
      </c>
      <c r="N14" s="61">
        <v>146.5</v>
      </c>
      <c r="O14" s="58">
        <f>N14/2.3</f>
        <v>63.69565217391305</v>
      </c>
      <c r="P14" s="59">
        <f>RANK(O14,O$12:O$15,0)</f>
        <v>3</v>
      </c>
      <c r="Q14" s="61">
        <v>148.5</v>
      </c>
      <c r="R14" s="58">
        <f>Q14/2.3</f>
        <v>64.56521739130436</v>
      </c>
      <c r="S14" s="59">
        <f>RANK(R14,R$12:R$15,0)</f>
        <v>2</v>
      </c>
      <c r="T14" s="60"/>
      <c r="U14" s="61">
        <f>K14+N14+Q14</f>
        <v>439.5</v>
      </c>
      <c r="V14" s="61"/>
      <c r="W14" s="58">
        <f>U14/2.3/3</f>
        <v>63.695652173913054</v>
      </c>
      <c r="X14" s="180"/>
      <c r="Y14" s="74"/>
    </row>
    <row r="15" spans="1:44" s="72" customFormat="1" ht="44.25" customHeight="1">
      <c r="A15" s="66"/>
      <c r="B15" s="55" t="s">
        <v>109</v>
      </c>
      <c r="C15" s="116" t="s">
        <v>104</v>
      </c>
      <c r="D15" s="111"/>
      <c r="E15" s="64" t="s">
        <v>24</v>
      </c>
      <c r="F15" s="78" t="s">
        <v>105</v>
      </c>
      <c r="G15" s="111" t="s">
        <v>106</v>
      </c>
      <c r="H15" s="112" t="s">
        <v>90</v>
      </c>
      <c r="I15" s="62" t="s">
        <v>101</v>
      </c>
      <c r="J15" s="63" t="s">
        <v>124</v>
      </c>
      <c r="K15" s="61"/>
      <c r="L15" s="58"/>
      <c r="M15" s="59"/>
      <c r="N15" s="61"/>
      <c r="O15" s="58"/>
      <c r="P15" s="59"/>
      <c r="Q15" s="61"/>
      <c r="R15" s="58"/>
      <c r="S15" s="59"/>
      <c r="T15" s="60"/>
      <c r="U15" s="61"/>
      <c r="V15" s="61"/>
      <c r="W15" s="58" t="s">
        <v>191</v>
      </c>
      <c r="X15" s="77"/>
      <c r="Y15" s="74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</row>
    <row r="16" ht="24.75" customHeight="1"/>
    <row r="17" spans="1:23" ht="24.75" customHeight="1">
      <c r="A17" s="21"/>
      <c r="B17" s="21"/>
      <c r="C17" s="21" t="s">
        <v>23</v>
      </c>
      <c r="D17" s="21"/>
      <c r="E17" s="21"/>
      <c r="F17" s="21"/>
      <c r="G17" s="21" t="s">
        <v>50</v>
      </c>
      <c r="I17" s="44"/>
      <c r="K17" s="27"/>
      <c r="L17" s="27"/>
      <c r="N17" s="27"/>
      <c r="O17" s="27"/>
      <c r="Q17" s="27"/>
      <c r="R17" s="27"/>
      <c r="W17" s="27"/>
    </row>
    <row r="18" spans="1:9" s="48" customFormat="1" ht="24.75" customHeight="1">
      <c r="A18" s="46"/>
      <c r="B18" s="46"/>
      <c r="C18" s="46"/>
      <c r="D18" s="46"/>
      <c r="E18" s="46"/>
      <c r="F18" s="46"/>
      <c r="G18" s="47"/>
      <c r="H18" s="47"/>
      <c r="I18" s="47"/>
    </row>
    <row r="19" spans="3:23" ht="24.75" customHeight="1">
      <c r="C19" s="21" t="s">
        <v>18</v>
      </c>
      <c r="D19" s="21"/>
      <c r="G19" s="21" t="s">
        <v>37</v>
      </c>
      <c r="I19" s="44"/>
      <c r="K19" s="27"/>
      <c r="L19" s="27"/>
      <c r="N19" s="27"/>
      <c r="O19" s="27"/>
      <c r="Q19" s="27"/>
      <c r="R19" s="27"/>
      <c r="W19" s="27"/>
    </row>
  </sheetData>
  <sheetProtection/>
  <mergeCells count="25">
    <mergeCell ref="A10:A11"/>
    <mergeCell ref="B10:B11"/>
    <mergeCell ref="X10:X11"/>
    <mergeCell ref="N10:P10"/>
    <mergeCell ref="A3:W3"/>
    <mergeCell ref="A4:W4"/>
    <mergeCell ref="D10:D11"/>
    <mergeCell ref="G10:G11"/>
    <mergeCell ref="T9:Y9"/>
    <mergeCell ref="A5:X5"/>
    <mergeCell ref="C10:C11"/>
    <mergeCell ref="E10:E11"/>
    <mergeCell ref="F10:F11"/>
    <mergeCell ref="A6:X6"/>
    <mergeCell ref="Q10:S10"/>
    <mergeCell ref="T10:T11"/>
    <mergeCell ref="U10:U11"/>
    <mergeCell ref="A7:W7"/>
    <mergeCell ref="A8:X8"/>
    <mergeCell ref="Y10:Y11"/>
    <mergeCell ref="K10:M10"/>
    <mergeCell ref="J10:J11"/>
    <mergeCell ref="H10:H11"/>
    <mergeCell ref="W10:W11"/>
    <mergeCell ref="V10:V11"/>
  </mergeCells>
  <printOptions/>
  <pageMargins left="0" right="0" top="0" bottom="0" header="0.5118110236220472" footer="0.15748031496062992"/>
  <pageSetup fitToHeight="2" fitToWidth="1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"/>
  <sheetViews>
    <sheetView view="pageBreakPreview" zoomScale="85" zoomScaleSheetLayoutView="85" zoomScalePageLayoutView="0" workbookViewId="0" topLeftCell="A3">
      <selection activeCell="A4" sqref="A4:W4"/>
    </sheetView>
  </sheetViews>
  <sheetFormatPr defaultColWidth="9.140625" defaultRowHeight="12.75"/>
  <cols>
    <col min="1" max="1" width="5.00390625" style="27" customWidth="1"/>
    <col min="2" max="2" width="6.28125" style="27" hidden="1" customWidth="1"/>
    <col min="3" max="3" width="17.140625" style="27" customWidth="1"/>
    <col min="4" max="4" width="8.421875" style="27" customWidth="1"/>
    <col min="5" max="5" width="5.421875" style="27" customWidth="1"/>
    <col min="6" max="6" width="36.00390625" style="27" customWidth="1"/>
    <col min="7" max="7" width="8.140625" style="27" bestFit="1" customWidth="1"/>
    <col min="8" max="8" width="14.57421875" style="27" customWidth="1"/>
    <col min="9" max="9" width="13.57421875" style="27" hidden="1" customWidth="1"/>
    <col min="10" max="10" width="22.00390625" style="27" customWidth="1"/>
    <col min="11" max="11" width="6.7109375" style="30" customWidth="1"/>
    <col min="12" max="12" width="10.00390625" style="31" customWidth="1"/>
    <col min="13" max="13" width="3.7109375" style="27" customWidth="1"/>
    <col min="14" max="14" width="6.421875" style="30" customWidth="1"/>
    <col min="15" max="15" width="9.8515625" style="31" customWidth="1"/>
    <col min="16" max="16" width="3.7109375" style="27" customWidth="1"/>
    <col min="17" max="17" width="6.00390625" style="30" customWidth="1"/>
    <col min="18" max="18" width="9.57421875" style="31" customWidth="1"/>
    <col min="19" max="20" width="3.7109375" style="27" customWidth="1"/>
    <col min="21" max="21" width="6.28125" style="27" customWidth="1"/>
    <col min="22" max="22" width="4.7109375" style="27" hidden="1" customWidth="1"/>
    <col min="23" max="23" width="9.8515625" style="31" customWidth="1"/>
    <col min="24" max="24" width="6.7109375" style="27" hidden="1" customWidth="1"/>
    <col min="25" max="25" width="7.7109375" style="27" hidden="1" customWidth="1"/>
    <col min="26" max="16384" width="9.140625" style="27" customWidth="1"/>
  </cols>
  <sheetData>
    <row r="1" spans="1:43" s="7" customFormat="1" ht="14.25" customHeight="1" hidden="1">
      <c r="A1" s="6" t="s">
        <v>5</v>
      </c>
      <c r="C1" s="8"/>
      <c r="D1" s="8"/>
      <c r="E1" s="8"/>
      <c r="F1" s="8"/>
      <c r="G1" s="8"/>
      <c r="J1" s="8"/>
      <c r="K1" s="9"/>
      <c r="L1" s="10" t="s">
        <v>7</v>
      </c>
      <c r="M1" s="11"/>
      <c r="N1" s="9"/>
      <c r="O1" s="10" t="s">
        <v>8</v>
      </c>
      <c r="P1" s="11"/>
      <c r="Q1" s="9"/>
      <c r="R1" s="10" t="s">
        <v>9</v>
      </c>
      <c r="S1" s="11"/>
      <c r="T1" s="11"/>
      <c r="U1" s="11"/>
      <c r="V1" s="11"/>
      <c r="W1" s="12" t="s">
        <v>10</v>
      </c>
      <c r="X1" s="11"/>
      <c r="AA1" s="13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Q1" s="15"/>
    </row>
    <row r="2" spans="1:23" s="2" customFormat="1" ht="4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22"/>
      <c r="L2" s="23"/>
      <c r="M2" s="24"/>
      <c r="N2" s="25"/>
      <c r="O2" s="23"/>
      <c r="P2" s="24"/>
      <c r="Q2" s="25"/>
      <c r="R2" s="23"/>
      <c r="S2" s="24"/>
      <c r="W2" s="26"/>
    </row>
    <row r="3" spans="1:34" ht="33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17"/>
      <c r="Y3" s="117"/>
      <c r="Z3" s="117"/>
      <c r="AA3" s="117"/>
      <c r="AB3" s="33"/>
      <c r="AC3" s="33"/>
      <c r="AD3" s="33"/>
      <c r="AE3" s="33"/>
      <c r="AF3" s="33"/>
      <c r="AG3" s="33"/>
      <c r="AH3" s="33"/>
    </row>
    <row r="4" spans="1:34" ht="42.75" customHeight="1">
      <c r="A4" s="186" t="s">
        <v>226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17"/>
      <c r="Y4" s="117"/>
      <c r="Z4" s="117"/>
      <c r="AA4" s="117"/>
      <c r="AB4" s="33"/>
      <c r="AC4" s="33"/>
      <c r="AD4" s="33"/>
      <c r="AE4" s="33"/>
      <c r="AF4" s="33"/>
      <c r="AG4" s="33"/>
      <c r="AH4" s="33"/>
    </row>
    <row r="5" spans="1:24" s="16" customFormat="1" ht="15.75" customHeight="1">
      <c r="A5" s="192" t="s">
        <v>31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</row>
    <row r="6" spans="1:24" s="28" customFormat="1" ht="15.75" customHeight="1">
      <c r="A6" s="194" t="s">
        <v>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</row>
    <row r="7" spans="1:24" s="29" customFormat="1" ht="15.75" customHeight="1">
      <c r="A7" s="202" t="s">
        <v>209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49"/>
    </row>
    <row r="8" spans="1:24" ht="15" customHeight="1">
      <c r="A8" s="189" t="s">
        <v>169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</row>
    <row r="9" spans="1:25" s="19" customFormat="1" ht="15" customHeight="1">
      <c r="A9" s="56" t="s">
        <v>48</v>
      </c>
      <c r="B9" s="3"/>
      <c r="C9" s="4"/>
      <c r="D9" s="4"/>
      <c r="E9" s="4"/>
      <c r="F9" s="4"/>
      <c r="G9" s="4"/>
      <c r="H9" s="5"/>
      <c r="I9" s="5"/>
      <c r="J9" s="3"/>
      <c r="K9" s="17"/>
      <c r="L9" s="18"/>
      <c r="N9" s="17"/>
      <c r="O9" s="20"/>
      <c r="Q9" s="17"/>
      <c r="R9" s="20"/>
      <c r="T9" s="198" t="s">
        <v>49</v>
      </c>
      <c r="U9" s="198"/>
      <c r="V9" s="198"/>
      <c r="W9" s="198"/>
      <c r="X9" s="198"/>
      <c r="Y9" s="198"/>
    </row>
    <row r="10" spans="1:25" s="34" customFormat="1" ht="19.5" customHeight="1">
      <c r="A10" s="195" t="s">
        <v>6</v>
      </c>
      <c r="B10" s="195" t="s">
        <v>27</v>
      </c>
      <c r="C10" s="187" t="s">
        <v>0</v>
      </c>
      <c r="D10" s="187" t="s">
        <v>1</v>
      </c>
      <c r="E10" s="195" t="s">
        <v>21</v>
      </c>
      <c r="F10" s="187" t="s">
        <v>2</v>
      </c>
      <c r="G10" s="187" t="s">
        <v>1</v>
      </c>
      <c r="H10" s="187" t="s">
        <v>3</v>
      </c>
      <c r="I10" s="38"/>
      <c r="J10" s="187" t="s">
        <v>4</v>
      </c>
      <c r="K10" s="191" t="s">
        <v>11</v>
      </c>
      <c r="L10" s="191"/>
      <c r="M10" s="191"/>
      <c r="N10" s="191" t="s">
        <v>12</v>
      </c>
      <c r="O10" s="191"/>
      <c r="P10" s="191"/>
      <c r="Q10" s="191" t="s">
        <v>13</v>
      </c>
      <c r="R10" s="191"/>
      <c r="S10" s="191"/>
      <c r="T10" s="195" t="s">
        <v>14</v>
      </c>
      <c r="U10" s="195" t="s">
        <v>22</v>
      </c>
      <c r="V10" s="201" t="s">
        <v>25</v>
      </c>
      <c r="W10" s="188" t="s">
        <v>15</v>
      </c>
      <c r="X10" s="203" t="s">
        <v>16</v>
      </c>
      <c r="Y10" s="188" t="s">
        <v>6</v>
      </c>
    </row>
    <row r="11" spans="1:25" s="34" customFormat="1" ht="39.75" customHeight="1">
      <c r="A11" s="195"/>
      <c r="B11" s="195"/>
      <c r="C11" s="187"/>
      <c r="D11" s="187"/>
      <c r="E11" s="195"/>
      <c r="F11" s="187"/>
      <c r="G11" s="187"/>
      <c r="H11" s="187"/>
      <c r="I11" s="38"/>
      <c r="J11" s="187"/>
      <c r="K11" s="39" t="s">
        <v>19</v>
      </c>
      <c r="L11" s="40" t="s">
        <v>17</v>
      </c>
      <c r="M11" s="41" t="s">
        <v>6</v>
      </c>
      <c r="N11" s="39" t="s">
        <v>19</v>
      </c>
      <c r="O11" s="40" t="s">
        <v>17</v>
      </c>
      <c r="P11" s="41" t="s">
        <v>6</v>
      </c>
      <c r="Q11" s="39" t="s">
        <v>19</v>
      </c>
      <c r="R11" s="40" t="s">
        <v>17</v>
      </c>
      <c r="S11" s="41" t="s">
        <v>6</v>
      </c>
      <c r="T11" s="195"/>
      <c r="U11" s="195"/>
      <c r="V11" s="201"/>
      <c r="W11" s="188"/>
      <c r="X11" s="204"/>
      <c r="Y11" s="188"/>
    </row>
    <row r="12" spans="1:24" s="75" customFormat="1" ht="44.25" customHeight="1">
      <c r="A12" s="66">
        <f>RANK(W12,W$12:W$13,0)</f>
        <v>1</v>
      </c>
      <c r="B12" s="55" t="s">
        <v>125</v>
      </c>
      <c r="C12" s="65" t="s">
        <v>117</v>
      </c>
      <c r="D12" s="111" t="s">
        <v>118</v>
      </c>
      <c r="E12" s="118" t="s">
        <v>119</v>
      </c>
      <c r="F12" s="67" t="s">
        <v>120</v>
      </c>
      <c r="G12" s="95" t="s">
        <v>121</v>
      </c>
      <c r="H12" s="62" t="s">
        <v>122</v>
      </c>
      <c r="I12" s="62" t="s">
        <v>122</v>
      </c>
      <c r="J12" s="63" t="s">
        <v>123</v>
      </c>
      <c r="K12" s="61">
        <v>153</v>
      </c>
      <c r="L12" s="58">
        <f>K12/2.3</f>
        <v>66.52173913043478</v>
      </c>
      <c r="M12" s="59">
        <f>RANK(L12,L$12:L$13,0)</f>
        <v>1</v>
      </c>
      <c r="N12" s="61">
        <v>153</v>
      </c>
      <c r="O12" s="58">
        <f>N12/2.3</f>
        <v>66.52173913043478</v>
      </c>
      <c r="P12" s="59">
        <f>RANK(O12,O$12:O$13,0)</f>
        <v>1</v>
      </c>
      <c r="Q12" s="61">
        <v>147</v>
      </c>
      <c r="R12" s="58">
        <f>Q12/2.3</f>
        <v>63.913043478260875</v>
      </c>
      <c r="S12" s="59">
        <f>RANK(R12,R$12:R$13,0)</f>
        <v>2</v>
      </c>
      <c r="T12" s="60"/>
      <c r="U12" s="61">
        <f>K12+N12+Q12</f>
        <v>453</v>
      </c>
      <c r="V12" s="61"/>
      <c r="W12" s="58">
        <f>U12/2.3/3</f>
        <v>65.65217391304348</v>
      </c>
      <c r="X12" s="77"/>
    </row>
    <row r="13" spans="1:25" s="75" customFormat="1" ht="44.25" customHeight="1">
      <c r="A13" s="66">
        <f>RANK(W13,W$12:W$13,0)</f>
        <v>2</v>
      </c>
      <c r="B13" s="55" t="s">
        <v>190</v>
      </c>
      <c r="C13" s="116" t="s">
        <v>111</v>
      </c>
      <c r="D13" s="111" t="s">
        <v>112</v>
      </c>
      <c r="E13" s="64">
        <v>2</v>
      </c>
      <c r="F13" s="78" t="s">
        <v>113</v>
      </c>
      <c r="G13" s="111" t="s">
        <v>114</v>
      </c>
      <c r="H13" s="112" t="s">
        <v>115</v>
      </c>
      <c r="I13" s="62" t="s">
        <v>116</v>
      </c>
      <c r="J13" s="63" t="s">
        <v>168</v>
      </c>
      <c r="K13" s="61">
        <v>144.5</v>
      </c>
      <c r="L13" s="58">
        <f>K13/2.3</f>
        <v>62.82608695652174</v>
      </c>
      <c r="M13" s="59">
        <f>RANK(L13,L$12:L$13,0)</f>
        <v>2</v>
      </c>
      <c r="N13" s="61">
        <v>146.5</v>
      </c>
      <c r="O13" s="58">
        <f>N13/2.3</f>
        <v>63.69565217391305</v>
      </c>
      <c r="P13" s="59">
        <f>RANK(O13,O$12:O$13,0)</f>
        <v>2</v>
      </c>
      <c r="Q13" s="61">
        <v>148.5</v>
      </c>
      <c r="R13" s="58">
        <f>Q13/2.3</f>
        <v>64.56521739130436</v>
      </c>
      <c r="S13" s="59">
        <f>RANK(R13,R$12:R$13,0)</f>
        <v>1</v>
      </c>
      <c r="T13" s="60"/>
      <c r="U13" s="61">
        <f>K13+N13+Q13</f>
        <v>439.5</v>
      </c>
      <c r="V13" s="61"/>
      <c r="W13" s="58">
        <f>U13/2.3/3</f>
        <v>63.695652173913054</v>
      </c>
      <c r="X13" s="73"/>
      <c r="Y13" s="74"/>
    </row>
    <row r="14" ht="24.75" customHeight="1"/>
    <row r="15" spans="1:23" ht="24.75" customHeight="1">
      <c r="A15" s="21"/>
      <c r="B15" s="21"/>
      <c r="C15" s="21" t="s">
        <v>23</v>
      </c>
      <c r="D15" s="21"/>
      <c r="E15" s="21"/>
      <c r="F15" s="21"/>
      <c r="G15" s="21" t="s">
        <v>50</v>
      </c>
      <c r="I15" s="44"/>
      <c r="K15" s="27"/>
      <c r="L15" s="27"/>
      <c r="N15" s="27"/>
      <c r="O15" s="27"/>
      <c r="Q15" s="27"/>
      <c r="R15" s="27"/>
      <c r="W15" s="27"/>
    </row>
    <row r="16" spans="1:9" s="48" customFormat="1" ht="24.75" customHeight="1">
      <c r="A16" s="46"/>
      <c r="B16" s="46"/>
      <c r="C16" s="46"/>
      <c r="D16" s="46"/>
      <c r="E16" s="46"/>
      <c r="F16" s="46"/>
      <c r="G16" s="47"/>
      <c r="H16" s="47"/>
      <c r="I16" s="47"/>
    </row>
    <row r="17" spans="3:23" ht="24.75" customHeight="1">
      <c r="C17" s="21" t="s">
        <v>18</v>
      </c>
      <c r="D17" s="21"/>
      <c r="G17" s="21" t="s">
        <v>37</v>
      </c>
      <c r="I17" s="44"/>
      <c r="K17" s="27"/>
      <c r="L17" s="27"/>
      <c r="N17" s="27"/>
      <c r="O17" s="27"/>
      <c r="Q17" s="27"/>
      <c r="R17" s="27"/>
      <c r="W17" s="27"/>
    </row>
  </sheetData>
  <sheetProtection/>
  <mergeCells count="25">
    <mergeCell ref="W10:W11"/>
    <mergeCell ref="X10:X11"/>
    <mergeCell ref="Y10:Y11"/>
    <mergeCell ref="K10:M10"/>
    <mergeCell ref="N10:P10"/>
    <mergeCell ref="Q10:S10"/>
    <mergeCell ref="T10:T11"/>
    <mergeCell ref="U10:U11"/>
    <mergeCell ref="V10:V11"/>
    <mergeCell ref="T9:Y9"/>
    <mergeCell ref="A10:A11"/>
    <mergeCell ref="B10:B11"/>
    <mergeCell ref="C10:C11"/>
    <mergeCell ref="D10:D11"/>
    <mergeCell ref="E10:E11"/>
    <mergeCell ref="F10:F11"/>
    <mergeCell ref="G10:G11"/>
    <mergeCell ref="H10:H11"/>
    <mergeCell ref="J10:J11"/>
    <mergeCell ref="A3:W3"/>
    <mergeCell ref="A4:W4"/>
    <mergeCell ref="A5:X5"/>
    <mergeCell ref="A6:X6"/>
    <mergeCell ref="A7:W7"/>
    <mergeCell ref="A8:X8"/>
  </mergeCells>
  <printOptions/>
  <pageMargins left="0" right="0" top="0" bottom="0" header="0.5118110236220472" footer="0.15748031496062992"/>
  <pageSetup fitToHeight="2" fitToWidth="1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view="pageBreakPreview" zoomScale="75" zoomScaleSheetLayoutView="75" zoomScalePageLayoutView="0" workbookViewId="0" topLeftCell="A3">
      <selection activeCell="A3" sqref="A3:X3"/>
    </sheetView>
  </sheetViews>
  <sheetFormatPr defaultColWidth="9.140625" defaultRowHeight="12.75"/>
  <cols>
    <col min="1" max="1" width="5.28125" style="27" customWidth="1"/>
    <col min="2" max="2" width="4.7109375" style="27" hidden="1" customWidth="1"/>
    <col min="3" max="3" width="19.421875" style="27" customWidth="1"/>
    <col min="4" max="4" width="9.57421875" style="27" customWidth="1"/>
    <col min="5" max="5" width="5.421875" style="27" customWidth="1"/>
    <col min="6" max="6" width="37.421875" style="27" customWidth="1"/>
    <col min="7" max="7" width="9.28125" style="27" customWidth="1"/>
    <col min="8" max="8" width="16.421875" style="44" customWidth="1"/>
    <col min="9" max="9" width="13.57421875" style="44" hidden="1" customWidth="1"/>
    <col min="10" max="10" width="22.57421875" style="44" customWidth="1"/>
    <col min="11" max="11" width="6.00390625" style="30" customWidth="1"/>
    <col min="12" max="12" width="9.28125" style="31" customWidth="1"/>
    <col min="13" max="13" width="3.7109375" style="27" customWidth="1"/>
    <col min="14" max="14" width="6.00390625" style="30" customWidth="1"/>
    <col min="15" max="15" width="8.8515625" style="31" customWidth="1"/>
    <col min="16" max="16" width="3.7109375" style="27" customWidth="1"/>
    <col min="17" max="17" width="6.00390625" style="30" customWidth="1"/>
    <col min="18" max="18" width="8.8515625" style="31" customWidth="1"/>
    <col min="19" max="20" width="3.7109375" style="27" customWidth="1"/>
    <col min="21" max="21" width="7.7109375" style="27" customWidth="1"/>
    <col min="22" max="22" width="4.7109375" style="27" hidden="1" customWidth="1"/>
    <col min="23" max="23" width="8.7109375" style="31" customWidth="1"/>
    <col min="24" max="24" width="6.7109375" style="27" customWidth="1"/>
    <col min="25" max="16384" width="9.140625" style="27" customWidth="1"/>
  </cols>
  <sheetData>
    <row r="1" spans="1:42" s="7" customFormat="1" ht="14.25" customHeight="1" hidden="1">
      <c r="A1" s="6" t="s">
        <v>5</v>
      </c>
      <c r="C1" s="8"/>
      <c r="D1" s="8"/>
      <c r="E1" s="8"/>
      <c r="F1" s="8"/>
      <c r="G1" s="8"/>
      <c r="H1" s="8"/>
      <c r="I1" s="8"/>
      <c r="J1" s="8"/>
      <c r="K1" s="9"/>
      <c r="L1" s="10" t="s">
        <v>7</v>
      </c>
      <c r="M1" s="11"/>
      <c r="N1" s="9"/>
      <c r="O1" s="10" t="s">
        <v>8</v>
      </c>
      <c r="P1" s="11"/>
      <c r="Q1" s="9"/>
      <c r="R1" s="10" t="s">
        <v>9</v>
      </c>
      <c r="S1" s="11"/>
      <c r="T1" s="11"/>
      <c r="U1" s="11"/>
      <c r="V1" s="11"/>
      <c r="W1" s="12" t="s">
        <v>10</v>
      </c>
      <c r="X1" s="11"/>
      <c r="Z1" s="13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P1" s="15"/>
    </row>
    <row r="2" spans="1:23" s="2" customFormat="1" ht="45" customHeight="1" hidden="1">
      <c r="A2" s="1"/>
      <c r="B2" s="1"/>
      <c r="C2" s="1"/>
      <c r="D2" s="1"/>
      <c r="E2" s="1"/>
      <c r="F2" s="1"/>
      <c r="G2" s="1"/>
      <c r="H2" s="37"/>
      <c r="I2" s="37"/>
      <c r="J2" s="37"/>
      <c r="K2" s="22"/>
      <c r="L2" s="23"/>
      <c r="M2" s="24"/>
      <c r="N2" s="25"/>
      <c r="O2" s="23"/>
      <c r="P2" s="24"/>
      <c r="Q2" s="25"/>
      <c r="R2" s="23"/>
      <c r="S2" s="24"/>
      <c r="W2" s="26"/>
    </row>
    <row r="3" spans="1:35" ht="42.75" customHeight="1">
      <c r="A3" s="186" t="s">
        <v>224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17"/>
      <c r="Z3" s="117"/>
      <c r="AA3" s="117"/>
      <c r="AB3" s="33"/>
      <c r="AC3" s="33"/>
      <c r="AD3" s="33"/>
      <c r="AE3" s="33"/>
      <c r="AF3" s="33"/>
      <c r="AG3" s="33"/>
      <c r="AH3" s="33"/>
      <c r="AI3" s="33"/>
    </row>
    <row r="4" spans="1:35" ht="24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17"/>
      <c r="Z4" s="117"/>
      <c r="AA4" s="117"/>
      <c r="AB4" s="33"/>
      <c r="AC4" s="33"/>
      <c r="AD4" s="33"/>
      <c r="AE4" s="33"/>
      <c r="AF4" s="33"/>
      <c r="AG4" s="33"/>
      <c r="AH4" s="33"/>
      <c r="AI4" s="33"/>
    </row>
    <row r="5" spans="1:25" s="16" customFormat="1" ht="15.75" customHeight="1">
      <c r="A5" s="192" t="s">
        <v>31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32"/>
    </row>
    <row r="6" spans="1:25" s="28" customFormat="1" ht="15.75" customHeight="1">
      <c r="A6" s="194" t="s">
        <v>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52"/>
    </row>
    <row r="7" spans="1:25" s="29" customFormat="1" ht="15" customHeight="1">
      <c r="A7" s="205" t="s">
        <v>40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51"/>
    </row>
    <row r="8" spans="1:25" ht="15" customHeight="1">
      <c r="A8" s="189" t="s">
        <v>211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53"/>
    </row>
    <row r="9" spans="1:25" ht="1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3"/>
      <c r="Y9" s="53"/>
    </row>
    <row r="10" spans="1:24" s="19" customFormat="1" ht="15" customHeight="1">
      <c r="A10" s="56" t="s">
        <v>48</v>
      </c>
      <c r="B10" s="3"/>
      <c r="C10" s="4"/>
      <c r="D10" s="4"/>
      <c r="E10" s="4"/>
      <c r="F10" s="4"/>
      <c r="G10" s="4"/>
      <c r="H10" s="45"/>
      <c r="I10" s="45"/>
      <c r="J10" s="43"/>
      <c r="K10" s="17"/>
      <c r="L10" s="18"/>
      <c r="N10" s="17"/>
      <c r="O10" s="20"/>
      <c r="Q10" s="17"/>
      <c r="R10" s="20"/>
      <c r="T10" s="198" t="s">
        <v>49</v>
      </c>
      <c r="U10" s="198"/>
      <c r="V10" s="198"/>
      <c r="W10" s="198"/>
      <c r="X10" s="198"/>
    </row>
    <row r="11" spans="1:24" s="34" customFormat="1" ht="19.5" customHeight="1">
      <c r="A11" s="195" t="s">
        <v>6</v>
      </c>
      <c r="B11" s="195" t="s">
        <v>38</v>
      </c>
      <c r="C11" s="187" t="s">
        <v>0</v>
      </c>
      <c r="D11" s="187" t="s">
        <v>1</v>
      </c>
      <c r="E11" s="195" t="s">
        <v>21</v>
      </c>
      <c r="F11" s="187" t="s">
        <v>2</v>
      </c>
      <c r="G11" s="187" t="s">
        <v>1</v>
      </c>
      <c r="H11" s="187" t="s">
        <v>3</v>
      </c>
      <c r="I11" s="38"/>
      <c r="J11" s="187" t="s">
        <v>4</v>
      </c>
      <c r="K11" s="191" t="s">
        <v>11</v>
      </c>
      <c r="L11" s="191"/>
      <c r="M11" s="191"/>
      <c r="N11" s="191" t="s">
        <v>12</v>
      </c>
      <c r="O11" s="191"/>
      <c r="P11" s="191"/>
      <c r="Q11" s="191" t="s">
        <v>13</v>
      </c>
      <c r="R11" s="191"/>
      <c r="S11" s="191"/>
      <c r="T11" s="195" t="s">
        <v>14</v>
      </c>
      <c r="U11" s="195" t="s">
        <v>22</v>
      </c>
      <c r="V11" s="201" t="s">
        <v>25</v>
      </c>
      <c r="W11" s="188" t="s">
        <v>15</v>
      </c>
      <c r="X11" s="187" t="s">
        <v>16</v>
      </c>
    </row>
    <row r="12" spans="1:24" s="34" customFormat="1" ht="39.75" customHeight="1">
      <c r="A12" s="195"/>
      <c r="B12" s="195"/>
      <c r="C12" s="187"/>
      <c r="D12" s="187"/>
      <c r="E12" s="195"/>
      <c r="F12" s="187"/>
      <c r="G12" s="187"/>
      <c r="H12" s="187"/>
      <c r="I12" s="38"/>
      <c r="J12" s="187"/>
      <c r="K12" s="39" t="s">
        <v>19</v>
      </c>
      <c r="L12" s="40" t="s">
        <v>17</v>
      </c>
      <c r="M12" s="41" t="s">
        <v>6</v>
      </c>
      <c r="N12" s="39" t="s">
        <v>19</v>
      </c>
      <c r="O12" s="40" t="s">
        <v>17</v>
      </c>
      <c r="P12" s="41" t="s">
        <v>6</v>
      </c>
      <c r="Q12" s="39" t="s">
        <v>19</v>
      </c>
      <c r="R12" s="40" t="s">
        <v>17</v>
      </c>
      <c r="S12" s="41" t="s">
        <v>6</v>
      </c>
      <c r="T12" s="195"/>
      <c r="U12" s="195"/>
      <c r="V12" s="201"/>
      <c r="W12" s="188"/>
      <c r="X12" s="187"/>
    </row>
    <row r="13" spans="1:42" s="72" customFormat="1" ht="34.5" customHeight="1">
      <c r="A13" s="66">
        <f aca="true" t="shared" si="0" ref="A13:A25">RANK(W13,W$13:W$25,0)</f>
        <v>1</v>
      </c>
      <c r="B13" s="120" t="s">
        <v>159</v>
      </c>
      <c r="C13" s="115" t="s">
        <v>32</v>
      </c>
      <c r="D13" s="111" t="s">
        <v>128</v>
      </c>
      <c r="E13" s="106">
        <v>2</v>
      </c>
      <c r="F13" s="78" t="s">
        <v>35</v>
      </c>
      <c r="G13" s="92" t="s">
        <v>33</v>
      </c>
      <c r="H13" s="93" t="s">
        <v>84</v>
      </c>
      <c r="I13" s="94" t="s">
        <v>85</v>
      </c>
      <c r="J13" s="113" t="s">
        <v>30</v>
      </c>
      <c r="K13" s="71">
        <v>160</v>
      </c>
      <c r="L13" s="68">
        <f aca="true" t="shared" si="1" ref="L13:L22">K13/2.2</f>
        <v>72.72727272727272</v>
      </c>
      <c r="M13" s="69">
        <f aca="true" t="shared" si="2" ref="M13:M25">RANK(L13,L$13:L$25,0)</f>
        <v>1</v>
      </c>
      <c r="N13" s="71">
        <v>153.5</v>
      </c>
      <c r="O13" s="68">
        <f aca="true" t="shared" si="3" ref="O13:O22">N13/2.2</f>
        <v>69.77272727272727</v>
      </c>
      <c r="P13" s="69">
        <f aca="true" t="shared" si="4" ref="P13:P25">RANK(O13,O$13:O$25,0)</f>
        <v>1</v>
      </c>
      <c r="Q13" s="71">
        <v>153</v>
      </c>
      <c r="R13" s="68">
        <f aca="true" t="shared" si="5" ref="R13:R22">Q13/2.2</f>
        <v>69.54545454545455</v>
      </c>
      <c r="S13" s="69">
        <f aca="true" t="shared" si="6" ref="S13:S25">RANK(R13,R$13:R$25,0)</f>
        <v>1</v>
      </c>
      <c r="T13" s="70"/>
      <c r="U13" s="71">
        <f aca="true" t="shared" si="7" ref="U13:U25">K13+N13+Q13</f>
        <v>466.5</v>
      </c>
      <c r="V13" s="71"/>
      <c r="W13" s="68">
        <f aca="true" t="shared" si="8" ref="W13:W22">U13/3/2.2</f>
        <v>70.68181818181817</v>
      </c>
      <c r="X13" s="119">
        <v>2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</row>
    <row r="14" spans="1:42" s="72" customFormat="1" ht="34.5" customHeight="1">
      <c r="A14" s="66">
        <f t="shared" si="0"/>
        <v>2</v>
      </c>
      <c r="B14" s="120" t="s">
        <v>159</v>
      </c>
      <c r="C14" s="65" t="s">
        <v>51</v>
      </c>
      <c r="D14" s="110" t="s">
        <v>52</v>
      </c>
      <c r="E14" s="64">
        <v>1</v>
      </c>
      <c r="F14" s="78" t="s">
        <v>53</v>
      </c>
      <c r="G14" s="111" t="s">
        <v>54</v>
      </c>
      <c r="H14" s="112" t="s">
        <v>55</v>
      </c>
      <c r="I14" s="62" t="s">
        <v>56</v>
      </c>
      <c r="J14" s="63" t="s">
        <v>57</v>
      </c>
      <c r="K14" s="71">
        <v>153</v>
      </c>
      <c r="L14" s="68">
        <f t="shared" si="1"/>
        <v>69.54545454545455</v>
      </c>
      <c r="M14" s="69">
        <f t="shared" si="2"/>
        <v>2</v>
      </c>
      <c r="N14" s="71">
        <v>150</v>
      </c>
      <c r="O14" s="68">
        <f t="shared" si="3"/>
        <v>68.18181818181817</v>
      </c>
      <c r="P14" s="69">
        <f t="shared" si="4"/>
        <v>2</v>
      </c>
      <c r="Q14" s="71">
        <v>151.5</v>
      </c>
      <c r="R14" s="68">
        <f t="shared" si="5"/>
        <v>68.86363636363636</v>
      </c>
      <c r="S14" s="69">
        <f t="shared" si="6"/>
        <v>3</v>
      </c>
      <c r="T14" s="70"/>
      <c r="U14" s="71">
        <f t="shared" si="7"/>
        <v>454.5</v>
      </c>
      <c r="V14" s="71"/>
      <c r="W14" s="68">
        <f t="shared" si="8"/>
        <v>68.86363636363636</v>
      </c>
      <c r="X14" s="119">
        <v>2</v>
      </c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</row>
    <row r="15" spans="1:42" s="72" customFormat="1" ht="34.5" customHeight="1">
      <c r="A15" s="66">
        <f t="shared" si="0"/>
        <v>3</v>
      </c>
      <c r="B15" s="120" t="s">
        <v>109</v>
      </c>
      <c r="C15" s="115" t="s">
        <v>126</v>
      </c>
      <c r="D15" s="111" t="s">
        <v>127</v>
      </c>
      <c r="E15" s="106" t="s">
        <v>119</v>
      </c>
      <c r="F15" s="78" t="s">
        <v>157</v>
      </c>
      <c r="G15" s="92" t="s">
        <v>26</v>
      </c>
      <c r="H15" s="94" t="s">
        <v>158</v>
      </c>
      <c r="I15" s="94" t="s">
        <v>85</v>
      </c>
      <c r="J15" s="113" t="s">
        <v>30</v>
      </c>
      <c r="K15" s="71">
        <v>150.5</v>
      </c>
      <c r="L15" s="68">
        <f t="shared" si="1"/>
        <v>68.4090909090909</v>
      </c>
      <c r="M15" s="69">
        <f t="shared" si="2"/>
        <v>3</v>
      </c>
      <c r="N15" s="71">
        <v>143.5</v>
      </c>
      <c r="O15" s="68">
        <f t="shared" si="3"/>
        <v>65.22727272727272</v>
      </c>
      <c r="P15" s="69">
        <f t="shared" si="4"/>
        <v>5</v>
      </c>
      <c r="Q15" s="71">
        <v>152</v>
      </c>
      <c r="R15" s="68">
        <f t="shared" si="5"/>
        <v>69.09090909090908</v>
      </c>
      <c r="S15" s="69">
        <f t="shared" si="6"/>
        <v>2</v>
      </c>
      <c r="T15" s="70"/>
      <c r="U15" s="71">
        <f t="shared" si="7"/>
        <v>446</v>
      </c>
      <c r="V15" s="71"/>
      <c r="W15" s="68">
        <f t="shared" si="8"/>
        <v>67.57575757575756</v>
      </c>
      <c r="X15" s="119">
        <v>2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</row>
    <row r="16" spans="1:42" s="72" customFormat="1" ht="34.5" customHeight="1">
      <c r="A16" s="66">
        <f t="shared" si="0"/>
        <v>4</v>
      </c>
      <c r="B16" s="120" t="s">
        <v>159</v>
      </c>
      <c r="C16" s="65" t="s">
        <v>58</v>
      </c>
      <c r="D16" s="111" t="s">
        <v>59</v>
      </c>
      <c r="E16" s="64">
        <v>2</v>
      </c>
      <c r="F16" s="78" t="s">
        <v>131</v>
      </c>
      <c r="G16" s="113" t="s">
        <v>132</v>
      </c>
      <c r="H16" s="114" t="s">
        <v>133</v>
      </c>
      <c r="I16" s="112" t="s">
        <v>63</v>
      </c>
      <c r="J16" s="63" t="s">
        <v>64</v>
      </c>
      <c r="K16" s="71">
        <v>146.5</v>
      </c>
      <c r="L16" s="68">
        <f t="shared" si="1"/>
        <v>66.59090909090908</v>
      </c>
      <c r="M16" s="69">
        <f t="shared" si="2"/>
        <v>4</v>
      </c>
      <c r="N16" s="71">
        <v>147.5</v>
      </c>
      <c r="O16" s="68">
        <f t="shared" si="3"/>
        <v>67.04545454545455</v>
      </c>
      <c r="P16" s="69">
        <f t="shared" si="4"/>
        <v>3</v>
      </c>
      <c r="Q16" s="71">
        <v>148</v>
      </c>
      <c r="R16" s="68">
        <f t="shared" si="5"/>
        <v>67.27272727272727</v>
      </c>
      <c r="S16" s="69">
        <f t="shared" si="6"/>
        <v>4</v>
      </c>
      <c r="T16" s="70"/>
      <c r="U16" s="71">
        <f t="shared" si="7"/>
        <v>442</v>
      </c>
      <c r="V16" s="71"/>
      <c r="W16" s="68">
        <f t="shared" si="8"/>
        <v>66.96969696969697</v>
      </c>
      <c r="X16" s="119">
        <v>2</v>
      </c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</row>
    <row r="17" spans="1:42" s="72" customFormat="1" ht="34.5" customHeight="1">
      <c r="A17" s="66">
        <f t="shared" si="0"/>
        <v>5</v>
      </c>
      <c r="B17" s="120" t="s">
        <v>159</v>
      </c>
      <c r="C17" s="116" t="s">
        <v>134</v>
      </c>
      <c r="D17" s="95" t="s">
        <v>135</v>
      </c>
      <c r="E17" s="64">
        <v>2</v>
      </c>
      <c r="F17" s="78" t="s">
        <v>136</v>
      </c>
      <c r="G17" s="111" t="s">
        <v>137</v>
      </c>
      <c r="H17" s="62" t="s">
        <v>138</v>
      </c>
      <c r="I17" s="62" t="s">
        <v>138</v>
      </c>
      <c r="J17" s="63" t="s">
        <v>212</v>
      </c>
      <c r="K17" s="71">
        <v>141.5</v>
      </c>
      <c r="L17" s="68">
        <f t="shared" si="1"/>
        <v>64.31818181818181</v>
      </c>
      <c r="M17" s="69">
        <f t="shared" si="2"/>
        <v>7</v>
      </c>
      <c r="N17" s="71">
        <v>144</v>
      </c>
      <c r="O17" s="68">
        <f t="shared" si="3"/>
        <v>65.45454545454545</v>
      </c>
      <c r="P17" s="69">
        <f t="shared" si="4"/>
        <v>4</v>
      </c>
      <c r="Q17" s="71">
        <v>143</v>
      </c>
      <c r="R17" s="68">
        <f t="shared" si="5"/>
        <v>65</v>
      </c>
      <c r="S17" s="69">
        <f t="shared" si="6"/>
        <v>5</v>
      </c>
      <c r="T17" s="70"/>
      <c r="U17" s="71">
        <f t="shared" si="7"/>
        <v>428.5</v>
      </c>
      <c r="V17" s="71"/>
      <c r="W17" s="68">
        <f t="shared" si="8"/>
        <v>64.92424242424242</v>
      </c>
      <c r="X17" s="119">
        <v>3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</row>
    <row r="18" spans="1:42" s="72" customFormat="1" ht="34.5" customHeight="1">
      <c r="A18" s="66">
        <f t="shared" si="0"/>
        <v>6</v>
      </c>
      <c r="B18" s="120"/>
      <c r="C18" s="116" t="s">
        <v>111</v>
      </c>
      <c r="D18" s="111" t="s">
        <v>112</v>
      </c>
      <c r="E18" s="64">
        <v>2</v>
      </c>
      <c r="F18" s="78" t="s">
        <v>113</v>
      </c>
      <c r="G18" s="111" t="s">
        <v>114</v>
      </c>
      <c r="H18" s="112" t="s">
        <v>115</v>
      </c>
      <c r="I18" s="62" t="s">
        <v>116</v>
      </c>
      <c r="J18" s="63" t="s">
        <v>168</v>
      </c>
      <c r="K18" s="71">
        <v>144</v>
      </c>
      <c r="L18" s="68">
        <f t="shared" si="1"/>
        <v>65.45454545454545</v>
      </c>
      <c r="M18" s="69">
        <f t="shared" si="2"/>
        <v>6</v>
      </c>
      <c r="N18" s="71">
        <v>143.5</v>
      </c>
      <c r="O18" s="68">
        <f t="shared" si="3"/>
        <v>65.22727272727272</v>
      </c>
      <c r="P18" s="69">
        <f t="shared" si="4"/>
        <v>5</v>
      </c>
      <c r="Q18" s="71">
        <v>139.5</v>
      </c>
      <c r="R18" s="68">
        <f t="shared" si="5"/>
        <v>63.40909090909091</v>
      </c>
      <c r="S18" s="69">
        <f t="shared" si="6"/>
        <v>8</v>
      </c>
      <c r="T18" s="70"/>
      <c r="U18" s="71">
        <f t="shared" si="7"/>
        <v>427</v>
      </c>
      <c r="V18" s="71"/>
      <c r="W18" s="68">
        <f t="shared" si="8"/>
        <v>64.6969696969697</v>
      </c>
      <c r="X18" s="119">
        <v>3</v>
      </c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</row>
    <row r="19" spans="1:42" s="72" customFormat="1" ht="34.5" customHeight="1">
      <c r="A19" s="66">
        <f t="shared" si="0"/>
        <v>7</v>
      </c>
      <c r="B19" s="120" t="s">
        <v>159</v>
      </c>
      <c r="C19" s="115" t="s">
        <v>147</v>
      </c>
      <c r="D19" s="111" t="s">
        <v>148</v>
      </c>
      <c r="E19" s="106">
        <v>2</v>
      </c>
      <c r="F19" s="78" t="s">
        <v>149</v>
      </c>
      <c r="G19" s="92" t="s">
        <v>150</v>
      </c>
      <c r="H19" s="94" t="s">
        <v>151</v>
      </c>
      <c r="I19" s="94" t="s">
        <v>152</v>
      </c>
      <c r="J19" s="113" t="s">
        <v>71</v>
      </c>
      <c r="K19" s="71">
        <v>144.5</v>
      </c>
      <c r="L19" s="68">
        <f t="shared" si="1"/>
        <v>65.68181818181817</v>
      </c>
      <c r="M19" s="69">
        <f t="shared" si="2"/>
        <v>5</v>
      </c>
      <c r="N19" s="71">
        <v>136</v>
      </c>
      <c r="O19" s="68">
        <f t="shared" si="3"/>
        <v>61.81818181818181</v>
      </c>
      <c r="P19" s="69">
        <f t="shared" si="4"/>
        <v>10</v>
      </c>
      <c r="Q19" s="71">
        <v>141</v>
      </c>
      <c r="R19" s="68">
        <f t="shared" si="5"/>
        <v>64.09090909090908</v>
      </c>
      <c r="S19" s="69">
        <f t="shared" si="6"/>
        <v>6</v>
      </c>
      <c r="T19" s="70"/>
      <c r="U19" s="71">
        <f t="shared" si="7"/>
        <v>421.5</v>
      </c>
      <c r="V19" s="71"/>
      <c r="W19" s="68">
        <f t="shared" si="8"/>
        <v>63.86363636363636</v>
      </c>
      <c r="X19" s="119" t="s">
        <v>119</v>
      </c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</row>
    <row r="20" spans="1:42" s="72" customFormat="1" ht="34.5" customHeight="1">
      <c r="A20" s="66">
        <f t="shared" si="0"/>
        <v>8</v>
      </c>
      <c r="B20" s="120" t="s">
        <v>210</v>
      </c>
      <c r="C20" s="116" t="s">
        <v>144</v>
      </c>
      <c r="D20" s="111" t="s">
        <v>145</v>
      </c>
      <c r="E20" s="64">
        <v>3</v>
      </c>
      <c r="F20" s="78" t="s">
        <v>113</v>
      </c>
      <c r="G20" s="111" t="s">
        <v>114</v>
      </c>
      <c r="H20" s="112" t="s">
        <v>115</v>
      </c>
      <c r="I20" s="62" t="s">
        <v>146</v>
      </c>
      <c r="J20" s="63" t="s">
        <v>168</v>
      </c>
      <c r="K20" s="71">
        <v>137</v>
      </c>
      <c r="L20" s="68">
        <f t="shared" si="1"/>
        <v>62.272727272727266</v>
      </c>
      <c r="M20" s="69">
        <f t="shared" si="2"/>
        <v>10</v>
      </c>
      <c r="N20" s="71">
        <v>142.5</v>
      </c>
      <c r="O20" s="68">
        <f t="shared" si="3"/>
        <v>64.77272727272727</v>
      </c>
      <c r="P20" s="69">
        <f t="shared" si="4"/>
        <v>7</v>
      </c>
      <c r="Q20" s="71">
        <v>140</v>
      </c>
      <c r="R20" s="68">
        <f t="shared" si="5"/>
        <v>63.63636363636363</v>
      </c>
      <c r="S20" s="69">
        <f t="shared" si="6"/>
        <v>7</v>
      </c>
      <c r="T20" s="70"/>
      <c r="U20" s="71">
        <f t="shared" si="7"/>
        <v>419.5</v>
      </c>
      <c r="V20" s="71"/>
      <c r="W20" s="68">
        <f t="shared" si="8"/>
        <v>63.56060606060606</v>
      </c>
      <c r="X20" s="119" t="s">
        <v>119</v>
      </c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</row>
    <row r="21" spans="1:42" s="72" customFormat="1" ht="34.5" customHeight="1">
      <c r="A21" s="66">
        <f t="shared" si="0"/>
        <v>9</v>
      </c>
      <c r="B21" s="120" t="s">
        <v>159</v>
      </c>
      <c r="C21" s="116" t="s">
        <v>153</v>
      </c>
      <c r="D21" s="111" t="s">
        <v>154</v>
      </c>
      <c r="E21" s="64" t="s">
        <v>24</v>
      </c>
      <c r="F21" s="78" t="s">
        <v>155</v>
      </c>
      <c r="G21" s="111" t="s">
        <v>156</v>
      </c>
      <c r="H21" s="112" t="s">
        <v>90</v>
      </c>
      <c r="I21" s="62" t="s">
        <v>143</v>
      </c>
      <c r="J21" s="63" t="s">
        <v>124</v>
      </c>
      <c r="K21" s="71">
        <v>141.5</v>
      </c>
      <c r="L21" s="68">
        <f t="shared" si="1"/>
        <v>64.31818181818181</v>
      </c>
      <c r="M21" s="69">
        <f t="shared" si="2"/>
        <v>7</v>
      </c>
      <c r="N21" s="71">
        <v>137</v>
      </c>
      <c r="O21" s="68">
        <f t="shared" si="3"/>
        <v>62.272727272727266</v>
      </c>
      <c r="P21" s="69">
        <f t="shared" si="4"/>
        <v>9</v>
      </c>
      <c r="Q21" s="71">
        <v>137.5</v>
      </c>
      <c r="R21" s="68">
        <f t="shared" si="5"/>
        <v>62.49999999999999</v>
      </c>
      <c r="S21" s="69">
        <f t="shared" si="6"/>
        <v>9</v>
      </c>
      <c r="T21" s="70"/>
      <c r="U21" s="71">
        <f t="shared" si="7"/>
        <v>416</v>
      </c>
      <c r="V21" s="71"/>
      <c r="W21" s="68">
        <f t="shared" si="8"/>
        <v>63.030303030303024</v>
      </c>
      <c r="X21" s="119" t="s">
        <v>119</v>
      </c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</row>
    <row r="22" spans="1:42" s="72" customFormat="1" ht="34.5" customHeight="1">
      <c r="A22" s="66">
        <f t="shared" si="0"/>
        <v>10</v>
      </c>
      <c r="B22" s="120" t="s">
        <v>159</v>
      </c>
      <c r="C22" s="116" t="s">
        <v>139</v>
      </c>
      <c r="D22" s="111" t="s">
        <v>140</v>
      </c>
      <c r="E22" s="64" t="s">
        <v>24</v>
      </c>
      <c r="F22" s="78" t="s">
        <v>141</v>
      </c>
      <c r="G22" s="111" t="s">
        <v>142</v>
      </c>
      <c r="H22" s="112" t="s">
        <v>90</v>
      </c>
      <c r="I22" s="62" t="s">
        <v>143</v>
      </c>
      <c r="J22" s="63" t="s">
        <v>124</v>
      </c>
      <c r="K22" s="71">
        <v>141</v>
      </c>
      <c r="L22" s="68">
        <f t="shared" si="1"/>
        <v>64.09090909090908</v>
      </c>
      <c r="M22" s="69">
        <f t="shared" si="2"/>
        <v>9</v>
      </c>
      <c r="N22" s="71">
        <v>135</v>
      </c>
      <c r="O22" s="68">
        <f t="shared" si="3"/>
        <v>61.36363636363636</v>
      </c>
      <c r="P22" s="69">
        <f t="shared" si="4"/>
        <v>11</v>
      </c>
      <c r="Q22" s="71">
        <v>137</v>
      </c>
      <c r="R22" s="68">
        <f t="shared" si="5"/>
        <v>62.272727272727266</v>
      </c>
      <c r="S22" s="69">
        <f t="shared" si="6"/>
        <v>10</v>
      </c>
      <c r="T22" s="70"/>
      <c r="U22" s="71">
        <f t="shared" si="7"/>
        <v>413</v>
      </c>
      <c r="V22" s="71"/>
      <c r="W22" s="68">
        <f t="shared" si="8"/>
        <v>62.575757575757564</v>
      </c>
      <c r="X22" s="119" t="s">
        <v>162</v>
      </c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</row>
    <row r="23" spans="1:42" s="72" customFormat="1" ht="34.5" customHeight="1">
      <c r="A23" s="66">
        <f t="shared" si="0"/>
        <v>11</v>
      </c>
      <c r="B23" s="120" t="s">
        <v>159</v>
      </c>
      <c r="C23" s="116" t="s">
        <v>129</v>
      </c>
      <c r="D23" s="111" t="s">
        <v>130</v>
      </c>
      <c r="E23" s="64" t="s">
        <v>24</v>
      </c>
      <c r="F23" s="78" t="s">
        <v>88</v>
      </c>
      <c r="G23" s="111" t="s">
        <v>89</v>
      </c>
      <c r="H23" s="112" t="s">
        <v>90</v>
      </c>
      <c r="I23" s="62" t="s">
        <v>91</v>
      </c>
      <c r="J23" s="63" t="s">
        <v>124</v>
      </c>
      <c r="K23" s="71">
        <v>138</v>
      </c>
      <c r="L23" s="68">
        <f>(K23/2.2)-0.5</f>
        <v>62.22727272727272</v>
      </c>
      <c r="M23" s="69">
        <f t="shared" si="2"/>
        <v>11</v>
      </c>
      <c r="N23" s="71">
        <v>142</v>
      </c>
      <c r="O23" s="68">
        <f>(N23/2.2)-0.5</f>
        <v>64.04545454545455</v>
      </c>
      <c r="P23" s="69">
        <f t="shared" si="4"/>
        <v>8</v>
      </c>
      <c r="Q23" s="71">
        <v>135.5</v>
      </c>
      <c r="R23" s="68">
        <f>(Q23/2.2)-0.5</f>
        <v>61.090909090909086</v>
      </c>
      <c r="S23" s="69">
        <f t="shared" si="6"/>
        <v>11</v>
      </c>
      <c r="T23" s="70">
        <v>1</v>
      </c>
      <c r="U23" s="71">
        <f t="shared" si="7"/>
        <v>415.5</v>
      </c>
      <c r="V23" s="71"/>
      <c r="W23" s="68">
        <f>(U23/3/2.2)-0.5</f>
        <v>62.454545454545446</v>
      </c>
      <c r="X23" s="119" t="s">
        <v>162</v>
      </c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1:42" s="72" customFormat="1" ht="34.5" customHeight="1">
      <c r="A24" s="66">
        <f t="shared" si="0"/>
        <v>12</v>
      </c>
      <c r="B24" s="120" t="s">
        <v>159</v>
      </c>
      <c r="C24" s="116" t="s">
        <v>129</v>
      </c>
      <c r="D24" s="111" t="s">
        <v>130</v>
      </c>
      <c r="E24" s="64" t="s">
        <v>24</v>
      </c>
      <c r="F24" s="78" t="s">
        <v>95</v>
      </c>
      <c r="G24" s="111" t="s">
        <v>96</v>
      </c>
      <c r="H24" s="112" t="s">
        <v>90</v>
      </c>
      <c r="I24" s="62" t="s">
        <v>91</v>
      </c>
      <c r="J24" s="63" t="s">
        <v>124</v>
      </c>
      <c r="K24" s="71">
        <v>132.5</v>
      </c>
      <c r="L24" s="68">
        <f>K24/2.2</f>
        <v>60.22727272727272</v>
      </c>
      <c r="M24" s="69">
        <f t="shared" si="2"/>
        <v>12</v>
      </c>
      <c r="N24" s="71">
        <v>133</v>
      </c>
      <c r="O24" s="68">
        <f>N24/2.2</f>
        <v>60.454545454545446</v>
      </c>
      <c r="P24" s="69">
        <f t="shared" si="4"/>
        <v>12</v>
      </c>
      <c r="Q24" s="71">
        <v>133.5</v>
      </c>
      <c r="R24" s="68">
        <f>Q24/2.2</f>
        <v>60.68181818181818</v>
      </c>
      <c r="S24" s="69">
        <f t="shared" si="6"/>
        <v>12</v>
      </c>
      <c r="T24" s="70"/>
      <c r="U24" s="71">
        <f t="shared" si="7"/>
        <v>399</v>
      </c>
      <c r="V24" s="71"/>
      <c r="W24" s="68">
        <f>U24/3/2.2</f>
        <v>60.454545454545446</v>
      </c>
      <c r="X24" s="119" t="s">
        <v>162</v>
      </c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</row>
    <row r="25" spans="1:42" s="72" customFormat="1" ht="34.5" customHeight="1">
      <c r="A25" s="66">
        <f t="shared" si="0"/>
        <v>13</v>
      </c>
      <c r="B25" s="120" t="s">
        <v>109</v>
      </c>
      <c r="C25" s="65" t="s">
        <v>117</v>
      </c>
      <c r="D25" s="111" t="s">
        <v>118</v>
      </c>
      <c r="E25" s="118" t="s">
        <v>119</v>
      </c>
      <c r="F25" s="67" t="s">
        <v>120</v>
      </c>
      <c r="G25" s="95" t="s">
        <v>121</v>
      </c>
      <c r="H25" s="62" t="s">
        <v>122</v>
      </c>
      <c r="I25" s="62" t="s">
        <v>122</v>
      </c>
      <c r="J25" s="63" t="s">
        <v>123</v>
      </c>
      <c r="K25" s="71">
        <v>132.5</v>
      </c>
      <c r="L25" s="68">
        <f>K25/2.2</f>
        <v>60.22727272727272</v>
      </c>
      <c r="M25" s="69">
        <f t="shared" si="2"/>
        <v>12</v>
      </c>
      <c r="N25" s="71">
        <v>127.5</v>
      </c>
      <c r="O25" s="68">
        <f>N25/2.2</f>
        <v>57.95454545454545</v>
      </c>
      <c r="P25" s="69">
        <f t="shared" si="4"/>
        <v>13</v>
      </c>
      <c r="Q25" s="71">
        <v>129.5</v>
      </c>
      <c r="R25" s="68">
        <f>Q25/2.2</f>
        <v>58.86363636363636</v>
      </c>
      <c r="S25" s="69">
        <f t="shared" si="6"/>
        <v>13</v>
      </c>
      <c r="T25" s="70"/>
      <c r="U25" s="71">
        <f t="shared" si="7"/>
        <v>389.5</v>
      </c>
      <c r="V25" s="71"/>
      <c r="W25" s="68">
        <f>U25/3/2.2</f>
        <v>59.015151515151516</v>
      </c>
      <c r="X25" s="119" t="s">
        <v>162</v>
      </c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</row>
    <row r="26" ht="24.75" customHeight="1">
      <c r="A26" s="42"/>
    </row>
    <row r="27" spans="1:23" ht="24.75" customHeight="1">
      <c r="A27" s="21"/>
      <c r="B27" s="21"/>
      <c r="C27" s="21" t="s">
        <v>23</v>
      </c>
      <c r="D27" s="21"/>
      <c r="E27" s="21"/>
      <c r="F27" s="21"/>
      <c r="G27" s="21" t="s">
        <v>50</v>
      </c>
      <c r="H27" s="27"/>
      <c r="K27" s="27"/>
      <c r="L27" s="27"/>
      <c r="N27" s="27"/>
      <c r="O27" s="27"/>
      <c r="Q27" s="27"/>
      <c r="R27" s="27"/>
      <c r="W27" s="27"/>
    </row>
    <row r="28" spans="1:9" s="48" customFormat="1" ht="24.75" customHeight="1">
      <c r="A28" s="46"/>
      <c r="B28" s="46"/>
      <c r="C28" s="46"/>
      <c r="D28" s="46"/>
      <c r="E28" s="46"/>
      <c r="F28" s="46"/>
      <c r="G28" s="47"/>
      <c r="H28" s="47"/>
      <c r="I28" s="47"/>
    </row>
    <row r="29" spans="3:23" ht="24.75" customHeight="1">
      <c r="C29" s="21" t="s">
        <v>18</v>
      </c>
      <c r="D29" s="21"/>
      <c r="G29" s="21" t="s">
        <v>37</v>
      </c>
      <c r="H29" s="27"/>
      <c r="K29" s="27"/>
      <c r="L29" s="27"/>
      <c r="N29" s="27"/>
      <c r="O29" s="27"/>
      <c r="Q29" s="27"/>
      <c r="R29" s="27"/>
      <c r="W29" s="27"/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42"/>
    </row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  <row r="40" ht="12.75">
      <c r="A40" s="42"/>
    </row>
    <row r="41" ht="12.75">
      <c r="A41" s="42"/>
    </row>
    <row r="42" ht="12.75">
      <c r="A42" s="42"/>
    </row>
    <row r="43" ht="12.75">
      <c r="A43" s="42"/>
    </row>
    <row r="44" ht="12.75">
      <c r="A44" s="42"/>
    </row>
    <row r="45" ht="12.75">
      <c r="A45" s="42"/>
    </row>
    <row r="46" ht="12.75">
      <c r="A46" s="42"/>
    </row>
    <row r="47" ht="12.75">
      <c r="A47" s="42"/>
    </row>
    <row r="48" ht="12.75">
      <c r="A48" s="42"/>
    </row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  <row r="59" ht="12.75">
      <c r="A59" s="42"/>
    </row>
    <row r="60" ht="12.75">
      <c r="A60" s="42"/>
    </row>
    <row r="61" ht="12.75">
      <c r="A61" s="42"/>
    </row>
  </sheetData>
  <sheetProtection/>
  <mergeCells count="24">
    <mergeCell ref="T11:T12"/>
    <mergeCell ref="A11:A12"/>
    <mergeCell ref="B11:B12"/>
    <mergeCell ref="A6:X6"/>
    <mergeCell ref="X11:X12"/>
    <mergeCell ref="H11:H12"/>
    <mergeCell ref="J11:J12"/>
    <mergeCell ref="K11:M11"/>
    <mergeCell ref="A3:X3"/>
    <mergeCell ref="T10:X10"/>
    <mergeCell ref="A4:X4"/>
    <mergeCell ref="A5:X5"/>
    <mergeCell ref="N11:P11"/>
    <mergeCell ref="Q11:S11"/>
    <mergeCell ref="C11:C12"/>
    <mergeCell ref="E11:E12"/>
    <mergeCell ref="F11:F12"/>
    <mergeCell ref="G11:G12"/>
    <mergeCell ref="A7:X7"/>
    <mergeCell ref="D11:D12"/>
    <mergeCell ref="U11:U12"/>
    <mergeCell ref="V11:V12"/>
    <mergeCell ref="W11:W12"/>
    <mergeCell ref="A8:X8"/>
  </mergeCells>
  <printOptions/>
  <pageMargins left="0" right="0" top="0" bottom="0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view="pageBreakPreview" zoomScale="75" zoomScaleSheetLayoutView="75" zoomScalePageLayoutView="0" workbookViewId="0" topLeftCell="A3">
      <selection activeCell="A5" sqref="A5:X5"/>
    </sheetView>
  </sheetViews>
  <sheetFormatPr defaultColWidth="9.140625" defaultRowHeight="12.75"/>
  <cols>
    <col min="1" max="1" width="5.28125" style="27" customWidth="1"/>
    <col min="2" max="2" width="4.7109375" style="27" hidden="1" customWidth="1"/>
    <col min="3" max="3" width="19.421875" style="27" customWidth="1"/>
    <col min="4" max="4" width="9.57421875" style="27" customWidth="1"/>
    <col min="5" max="5" width="5.421875" style="27" customWidth="1"/>
    <col min="6" max="6" width="37.421875" style="27" customWidth="1"/>
    <col min="7" max="7" width="9.28125" style="27" customWidth="1"/>
    <col min="8" max="8" width="16.421875" style="44" customWidth="1"/>
    <col min="9" max="9" width="13.57421875" style="44" hidden="1" customWidth="1"/>
    <col min="10" max="10" width="22.57421875" style="44" customWidth="1"/>
    <col min="11" max="11" width="6.00390625" style="30" customWidth="1"/>
    <col min="12" max="12" width="9.28125" style="31" customWidth="1"/>
    <col min="13" max="13" width="3.7109375" style="27" customWidth="1"/>
    <col min="14" max="14" width="6.00390625" style="30" customWidth="1"/>
    <col min="15" max="15" width="8.8515625" style="31" customWidth="1"/>
    <col min="16" max="16" width="3.7109375" style="27" customWidth="1"/>
    <col min="17" max="17" width="6.00390625" style="30" customWidth="1"/>
    <col min="18" max="18" width="8.8515625" style="31" customWidth="1"/>
    <col min="19" max="20" width="3.7109375" style="27" customWidth="1"/>
    <col min="21" max="21" width="7.7109375" style="27" customWidth="1"/>
    <col min="22" max="22" width="4.7109375" style="27" hidden="1" customWidth="1"/>
    <col min="23" max="23" width="8.7109375" style="31" customWidth="1"/>
    <col min="24" max="24" width="6.7109375" style="27" customWidth="1"/>
    <col min="25" max="16384" width="9.140625" style="27" customWidth="1"/>
  </cols>
  <sheetData>
    <row r="1" spans="1:42" s="7" customFormat="1" ht="14.25" customHeight="1" hidden="1">
      <c r="A1" s="6" t="s">
        <v>5</v>
      </c>
      <c r="C1" s="8"/>
      <c r="D1" s="8"/>
      <c r="E1" s="8"/>
      <c r="F1" s="8"/>
      <c r="G1" s="8"/>
      <c r="H1" s="8"/>
      <c r="I1" s="8"/>
      <c r="J1" s="8"/>
      <c r="K1" s="9"/>
      <c r="L1" s="10" t="s">
        <v>7</v>
      </c>
      <c r="M1" s="11"/>
      <c r="N1" s="9"/>
      <c r="O1" s="10" t="s">
        <v>8</v>
      </c>
      <c r="P1" s="11"/>
      <c r="Q1" s="9"/>
      <c r="R1" s="10" t="s">
        <v>9</v>
      </c>
      <c r="S1" s="11"/>
      <c r="T1" s="11"/>
      <c r="U1" s="11"/>
      <c r="V1" s="11"/>
      <c r="W1" s="12" t="s">
        <v>10</v>
      </c>
      <c r="X1" s="11"/>
      <c r="Z1" s="13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P1" s="15"/>
    </row>
    <row r="2" spans="1:23" s="2" customFormat="1" ht="45" customHeight="1" hidden="1">
      <c r="A2" s="1"/>
      <c r="B2" s="1"/>
      <c r="C2" s="1"/>
      <c r="D2" s="1"/>
      <c r="E2" s="1"/>
      <c r="F2" s="1"/>
      <c r="G2" s="1"/>
      <c r="H2" s="37"/>
      <c r="I2" s="37"/>
      <c r="J2" s="37"/>
      <c r="K2" s="22"/>
      <c r="L2" s="23"/>
      <c r="M2" s="24"/>
      <c r="N2" s="25"/>
      <c r="O2" s="23"/>
      <c r="P2" s="24"/>
      <c r="Q2" s="25"/>
      <c r="R2" s="23"/>
      <c r="S2" s="24"/>
      <c r="W2" s="26"/>
    </row>
    <row r="3" spans="1:35" ht="24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17"/>
      <c r="Z3" s="117"/>
      <c r="AA3" s="117"/>
      <c r="AB3" s="33"/>
      <c r="AC3" s="33"/>
      <c r="AD3" s="33"/>
      <c r="AE3" s="33"/>
      <c r="AF3" s="33"/>
      <c r="AG3" s="33"/>
      <c r="AH3" s="33"/>
      <c r="AI3" s="33"/>
    </row>
    <row r="4" spans="1:35" ht="38.25" customHeight="1">
      <c r="A4" s="186" t="s">
        <v>226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17"/>
      <c r="Z4" s="117"/>
      <c r="AA4" s="117"/>
      <c r="AB4" s="33"/>
      <c r="AC4" s="33"/>
      <c r="AD4" s="33"/>
      <c r="AE4" s="33"/>
      <c r="AF4" s="33"/>
      <c r="AG4" s="33"/>
      <c r="AH4" s="33"/>
      <c r="AI4" s="33"/>
    </row>
    <row r="5" spans="1:25" s="16" customFormat="1" ht="15.75" customHeight="1">
      <c r="A5" s="192" t="s">
        <v>31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32"/>
    </row>
    <row r="6" spans="1:25" s="28" customFormat="1" ht="15.75" customHeight="1">
      <c r="A6" s="194" t="s">
        <v>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52"/>
    </row>
    <row r="7" spans="1:25" s="29" customFormat="1" ht="15" customHeight="1">
      <c r="A7" s="205" t="s">
        <v>40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51"/>
    </row>
    <row r="8" spans="1:25" ht="15" customHeight="1">
      <c r="A8" s="189" t="s">
        <v>211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53"/>
    </row>
    <row r="9" spans="1:25" ht="1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3"/>
      <c r="Y9" s="53"/>
    </row>
    <row r="10" spans="1:24" s="19" customFormat="1" ht="15" customHeight="1">
      <c r="A10" s="56" t="s">
        <v>48</v>
      </c>
      <c r="B10" s="3"/>
      <c r="C10" s="4"/>
      <c r="D10" s="4"/>
      <c r="E10" s="4"/>
      <c r="F10" s="4"/>
      <c r="G10" s="4"/>
      <c r="H10" s="45"/>
      <c r="I10" s="45"/>
      <c r="J10" s="43"/>
      <c r="K10" s="17"/>
      <c r="L10" s="18"/>
      <c r="N10" s="17"/>
      <c r="O10" s="20"/>
      <c r="Q10" s="17"/>
      <c r="R10" s="20"/>
      <c r="T10" s="198" t="s">
        <v>49</v>
      </c>
      <c r="U10" s="198"/>
      <c r="V10" s="198"/>
      <c r="W10" s="198"/>
      <c r="X10" s="198"/>
    </row>
    <row r="11" spans="1:24" s="34" customFormat="1" ht="19.5" customHeight="1">
      <c r="A11" s="195" t="s">
        <v>6</v>
      </c>
      <c r="B11" s="195" t="s">
        <v>38</v>
      </c>
      <c r="C11" s="187" t="s">
        <v>0</v>
      </c>
      <c r="D11" s="187" t="s">
        <v>1</v>
      </c>
      <c r="E11" s="195" t="s">
        <v>21</v>
      </c>
      <c r="F11" s="187" t="s">
        <v>2</v>
      </c>
      <c r="G11" s="187" t="s">
        <v>1</v>
      </c>
      <c r="H11" s="187" t="s">
        <v>3</v>
      </c>
      <c r="I11" s="38"/>
      <c r="J11" s="187" t="s">
        <v>4</v>
      </c>
      <c r="K11" s="191" t="s">
        <v>11</v>
      </c>
      <c r="L11" s="191"/>
      <c r="M11" s="191"/>
      <c r="N11" s="191" t="s">
        <v>12</v>
      </c>
      <c r="O11" s="191"/>
      <c r="P11" s="191"/>
      <c r="Q11" s="191" t="s">
        <v>13</v>
      </c>
      <c r="R11" s="191"/>
      <c r="S11" s="191"/>
      <c r="T11" s="195" t="s">
        <v>14</v>
      </c>
      <c r="U11" s="195" t="s">
        <v>22</v>
      </c>
      <c r="V11" s="201" t="s">
        <v>25</v>
      </c>
      <c r="W11" s="188" t="s">
        <v>15</v>
      </c>
      <c r="X11" s="187" t="s">
        <v>16</v>
      </c>
    </row>
    <row r="12" spans="1:24" s="34" customFormat="1" ht="39.75" customHeight="1">
      <c r="A12" s="195"/>
      <c r="B12" s="195"/>
      <c r="C12" s="187"/>
      <c r="D12" s="187"/>
      <c r="E12" s="195"/>
      <c r="F12" s="187"/>
      <c r="G12" s="187"/>
      <c r="H12" s="187"/>
      <c r="I12" s="38"/>
      <c r="J12" s="187"/>
      <c r="K12" s="39" t="s">
        <v>19</v>
      </c>
      <c r="L12" s="40" t="s">
        <v>17</v>
      </c>
      <c r="M12" s="41" t="s">
        <v>6</v>
      </c>
      <c r="N12" s="39" t="s">
        <v>19</v>
      </c>
      <c r="O12" s="40" t="s">
        <v>17</v>
      </c>
      <c r="P12" s="41" t="s">
        <v>6</v>
      </c>
      <c r="Q12" s="39" t="s">
        <v>19</v>
      </c>
      <c r="R12" s="40" t="s">
        <v>17</v>
      </c>
      <c r="S12" s="41" t="s">
        <v>6</v>
      </c>
      <c r="T12" s="195"/>
      <c r="U12" s="195"/>
      <c r="V12" s="201"/>
      <c r="W12" s="188"/>
      <c r="X12" s="187"/>
    </row>
    <row r="13" spans="1:42" s="72" customFormat="1" ht="34.5" customHeight="1">
      <c r="A13" s="66">
        <f aca="true" t="shared" si="0" ref="A13:A22">RANK(W13,W$13:W$22,0)</f>
        <v>1</v>
      </c>
      <c r="B13" s="120" t="s">
        <v>159</v>
      </c>
      <c r="C13" s="115" t="s">
        <v>32</v>
      </c>
      <c r="D13" s="111" t="s">
        <v>128</v>
      </c>
      <c r="E13" s="106">
        <v>2</v>
      </c>
      <c r="F13" s="78" t="s">
        <v>35</v>
      </c>
      <c r="G13" s="92" t="s">
        <v>33</v>
      </c>
      <c r="H13" s="93" t="s">
        <v>84</v>
      </c>
      <c r="I13" s="94" t="s">
        <v>85</v>
      </c>
      <c r="J13" s="113" t="s">
        <v>30</v>
      </c>
      <c r="K13" s="71">
        <v>160</v>
      </c>
      <c r="L13" s="68">
        <f aca="true" t="shared" si="1" ref="L13:L20">K13/2.2</f>
        <v>72.72727272727272</v>
      </c>
      <c r="M13" s="69">
        <f aca="true" t="shared" si="2" ref="M13:M22">RANK(L13,L$13:L$22,0)</f>
        <v>1</v>
      </c>
      <c r="N13" s="71">
        <v>153.5</v>
      </c>
      <c r="O13" s="68">
        <f aca="true" t="shared" si="3" ref="O13:O20">N13/2.2</f>
        <v>69.77272727272727</v>
      </c>
      <c r="P13" s="69">
        <f aca="true" t="shared" si="4" ref="P13:P22">RANK(O13,O$13:O$22,0)</f>
        <v>1</v>
      </c>
      <c r="Q13" s="71">
        <v>153</v>
      </c>
      <c r="R13" s="68">
        <f aca="true" t="shared" si="5" ref="R13:R20">Q13/2.2</f>
        <v>69.54545454545455</v>
      </c>
      <c r="S13" s="69">
        <f aca="true" t="shared" si="6" ref="S13:S22">RANK(R13,R$13:R$22,0)</f>
        <v>1</v>
      </c>
      <c r="T13" s="70"/>
      <c r="U13" s="71">
        <f aca="true" t="shared" si="7" ref="U13:U22">K13+N13+Q13</f>
        <v>466.5</v>
      </c>
      <c r="V13" s="71"/>
      <c r="W13" s="68">
        <f aca="true" t="shared" si="8" ref="W13:W20">U13/3/2.2</f>
        <v>70.68181818181817</v>
      </c>
      <c r="X13" s="119">
        <v>2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</row>
    <row r="14" spans="1:42" s="72" customFormat="1" ht="34.5" customHeight="1">
      <c r="A14" s="66">
        <f t="shared" si="0"/>
        <v>2</v>
      </c>
      <c r="B14" s="120" t="s">
        <v>159</v>
      </c>
      <c r="C14" s="65" t="s">
        <v>51</v>
      </c>
      <c r="D14" s="110" t="s">
        <v>52</v>
      </c>
      <c r="E14" s="64">
        <v>1</v>
      </c>
      <c r="F14" s="78" t="s">
        <v>53</v>
      </c>
      <c r="G14" s="111" t="s">
        <v>54</v>
      </c>
      <c r="H14" s="112" t="s">
        <v>55</v>
      </c>
      <c r="I14" s="62" t="s">
        <v>56</v>
      </c>
      <c r="J14" s="63" t="s">
        <v>57</v>
      </c>
      <c r="K14" s="71">
        <v>153</v>
      </c>
      <c r="L14" s="68">
        <f t="shared" si="1"/>
        <v>69.54545454545455</v>
      </c>
      <c r="M14" s="69">
        <f t="shared" si="2"/>
        <v>2</v>
      </c>
      <c r="N14" s="71">
        <v>150</v>
      </c>
      <c r="O14" s="68">
        <f t="shared" si="3"/>
        <v>68.18181818181817</v>
      </c>
      <c r="P14" s="69">
        <f t="shared" si="4"/>
        <v>2</v>
      </c>
      <c r="Q14" s="71">
        <v>151.5</v>
      </c>
      <c r="R14" s="68">
        <f t="shared" si="5"/>
        <v>68.86363636363636</v>
      </c>
      <c r="S14" s="69">
        <f t="shared" si="6"/>
        <v>2</v>
      </c>
      <c r="T14" s="70"/>
      <c r="U14" s="71">
        <f t="shared" si="7"/>
        <v>454.5</v>
      </c>
      <c r="V14" s="71"/>
      <c r="W14" s="68">
        <f t="shared" si="8"/>
        <v>68.86363636363636</v>
      </c>
      <c r="X14" s="119">
        <v>2</v>
      </c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</row>
    <row r="15" spans="1:42" s="72" customFormat="1" ht="34.5" customHeight="1">
      <c r="A15" s="66">
        <f t="shared" si="0"/>
        <v>3</v>
      </c>
      <c r="B15" s="120" t="s">
        <v>159</v>
      </c>
      <c r="C15" s="65" t="s">
        <v>58</v>
      </c>
      <c r="D15" s="111" t="s">
        <v>59</v>
      </c>
      <c r="E15" s="64">
        <v>2</v>
      </c>
      <c r="F15" s="78" t="s">
        <v>131</v>
      </c>
      <c r="G15" s="113" t="s">
        <v>132</v>
      </c>
      <c r="H15" s="114" t="s">
        <v>133</v>
      </c>
      <c r="I15" s="112" t="s">
        <v>63</v>
      </c>
      <c r="J15" s="63" t="s">
        <v>64</v>
      </c>
      <c r="K15" s="71">
        <v>146.5</v>
      </c>
      <c r="L15" s="68">
        <f t="shared" si="1"/>
        <v>66.59090909090908</v>
      </c>
      <c r="M15" s="69">
        <f t="shared" si="2"/>
        <v>3</v>
      </c>
      <c r="N15" s="71">
        <v>147.5</v>
      </c>
      <c r="O15" s="68">
        <f t="shared" si="3"/>
        <v>67.04545454545455</v>
      </c>
      <c r="P15" s="69">
        <f t="shared" si="4"/>
        <v>3</v>
      </c>
      <c r="Q15" s="71">
        <v>148</v>
      </c>
      <c r="R15" s="68">
        <f t="shared" si="5"/>
        <v>67.27272727272727</v>
      </c>
      <c r="S15" s="69">
        <f t="shared" si="6"/>
        <v>3</v>
      </c>
      <c r="T15" s="70"/>
      <c r="U15" s="71">
        <f t="shared" si="7"/>
        <v>442</v>
      </c>
      <c r="V15" s="71"/>
      <c r="W15" s="68">
        <f t="shared" si="8"/>
        <v>66.96969696969697</v>
      </c>
      <c r="X15" s="119">
        <v>2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</row>
    <row r="16" spans="1:42" s="72" customFormat="1" ht="34.5" customHeight="1">
      <c r="A16" s="66">
        <f t="shared" si="0"/>
        <v>4</v>
      </c>
      <c r="B16" s="120" t="s">
        <v>159</v>
      </c>
      <c r="C16" s="116" t="s">
        <v>134</v>
      </c>
      <c r="D16" s="95" t="s">
        <v>135</v>
      </c>
      <c r="E16" s="64">
        <v>2</v>
      </c>
      <c r="F16" s="78" t="s">
        <v>136</v>
      </c>
      <c r="G16" s="111" t="s">
        <v>137</v>
      </c>
      <c r="H16" s="62" t="s">
        <v>138</v>
      </c>
      <c r="I16" s="62" t="s">
        <v>138</v>
      </c>
      <c r="J16" s="63" t="s">
        <v>212</v>
      </c>
      <c r="K16" s="71">
        <v>141.5</v>
      </c>
      <c r="L16" s="68">
        <f t="shared" si="1"/>
        <v>64.31818181818181</v>
      </c>
      <c r="M16" s="69">
        <f t="shared" si="2"/>
        <v>5</v>
      </c>
      <c r="N16" s="71">
        <v>144</v>
      </c>
      <c r="O16" s="68">
        <f t="shared" si="3"/>
        <v>65.45454545454545</v>
      </c>
      <c r="P16" s="69">
        <f t="shared" si="4"/>
        <v>4</v>
      </c>
      <c r="Q16" s="71">
        <v>143</v>
      </c>
      <c r="R16" s="68">
        <f t="shared" si="5"/>
        <v>65</v>
      </c>
      <c r="S16" s="69">
        <f t="shared" si="6"/>
        <v>4</v>
      </c>
      <c r="T16" s="70"/>
      <c r="U16" s="71">
        <f t="shared" si="7"/>
        <v>428.5</v>
      </c>
      <c r="V16" s="71"/>
      <c r="W16" s="68">
        <f t="shared" si="8"/>
        <v>64.92424242424242</v>
      </c>
      <c r="X16" s="119">
        <v>3</v>
      </c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</row>
    <row r="17" spans="1:42" s="72" customFormat="1" ht="34.5" customHeight="1">
      <c r="A17" s="66">
        <f t="shared" si="0"/>
        <v>5</v>
      </c>
      <c r="B17" s="120" t="s">
        <v>159</v>
      </c>
      <c r="C17" s="115" t="s">
        <v>147</v>
      </c>
      <c r="D17" s="111" t="s">
        <v>148</v>
      </c>
      <c r="E17" s="106">
        <v>2</v>
      </c>
      <c r="F17" s="78" t="s">
        <v>149</v>
      </c>
      <c r="G17" s="92" t="s">
        <v>150</v>
      </c>
      <c r="H17" s="94" t="s">
        <v>151</v>
      </c>
      <c r="I17" s="94" t="s">
        <v>152</v>
      </c>
      <c r="J17" s="113" t="s">
        <v>71</v>
      </c>
      <c r="K17" s="71">
        <v>144.5</v>
      </c>
      <c r="L17" s="68">
        <f t="shared" si="1"/>
        <v>65.68181818181817</v>
      </c>
      <c r="M17" s="69">
        <f t="shared" si="2"/>
        <v>4</v>
      </c>
      <c r="N17" s="71">
        <v>136</v>
      </c>
      <c r="O17" s="68">
        <f t="shared" si="3"/>
        <v>61.81818181818181</v>
      </c>
      <c r="P17" s="69">
        <f t="shared" si="4"/>
        <v>8</v>
      </c>
      <c r="Q17" s="71">
        <v>141</v>
      </c>
      <c r="R17" s="68">
        <f t="shared" si="5"/>
        <v>64.09090909090908</v>
      </c>
      <c r="S17" s="69">
        <f t="shared" si="6"/>
        <v>5</v>
      </c>
      <c r="T17" s="70"/>
      <c r="U17" s="71">
        <f t="shared" si="7"/>
        <v>421.5</v>
      </c>
      <c r="V17" s="71"/>
      <c r="W17" s="68">
        <f t="shared" si="8"/>
        <v>63.86363636363636</v>
      </c>
      <c r="X17" s="119" t="s">
        <v>119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</row>
    <row r="18" spans="1:42" s="72" customFormat="1" ht="34.5" customHeight="1">
      <c r="A18" s="66">
        <f t="shared" si="0"/>
        <v>6</v>
      </c>
      <c r="B18" s="120" t="s">
        <v>210</v>
      </c>
      <c r="C18" s="116" t="s">
        <v>144</v>
      </c>
      <c r="D18" s="111" t="s">
        <v>145</v>
      </c>
      <c r="E18" s="64">
        <v>3</v>
      </c>
      <c r="F18" s="78" t="s">
        <v>113</v>
      </c>
      <c r="G18" s="111" t="s">
        <v>114</v>
      </c>
      <c r="H18" s="112" t="s">
        <v>115</v>
      </c>
      <c r="I18" s="62" t="s">
        <v>146</v>
      </c>
      <c r="J18" s="63" t="s">
        <v>168</v>
      </c>
      <c r="K18" s="71">
        <v>137</v>
      </c>
      <c r="L18" s="68">
        <f t="shared" si="1"/>
        <v>62.272727272727266</v>
      </c>
      <c r="M18" s="69">
        <f t="shared" si="2"/>
        <v>8</v>
      </c>
      <c r="N18" s="71">
        <v>142.5</v>
      </c>
      <c r="O18" s="68">
        <f t="shared" si="3"/>
        <v>64.77272727272727</v>
      </c>
      <c r="P18" s="69">
        <f t="shared" si="4"/>
        <v>5</v>
      </c>
      <c r="Q18" s="71">
        <v>140</v>
      </c>
      <c r="R18" s="68">
        <f t="shared" si="5"/>
        <v>63.63636363636363</v>
      </c>
      <c r="S18" s="69">
        <f t="shared" si="6"/>
        <v>6</v>
      </c>
      <c r="T18" s="70"/>
      <c r="U18" s="71">
        <f t="shared" si="7"/>
        <v>419.5</v>
      </c>
      <c r="V18" s="71"/>
      <c r="W18" s="68">
        <f t="shared" si="8"/>
        <v>63.56060606060606</v>
      </c>
      <c r="X18" s="119" t="s">
        <v>119</v>
      </c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</row>
    <row r="19" spans="1:42" s="72" customFormat="1" ht="34.5" customHeight="1">
      <c r="A19" s="66">
        <f t="shared" si="0"/>
        <v>7</v>
      </c>
      <c r="B19" s="120" t="s">
        <v>159</v>
      </c>
      <c r="C19" s="116" t="s">
        <v>153</v>
      </c>
      <c r="D19" s="111" t="s">
        <v>154</v>
      </c>
      <c r="E19" s="64" t="s">
        <v>24</v>
      </c>
      <c r="F19" s="78" t="s">
        <v>155</v>
      </c>
      <c r="G19" s="111" t="s">
        <v>156</v>
      </c>
      <c r="H19" s="112" t="s">
        <v>90</v>
      </c>
      <c r="I19" s="62" t="s">
        <v>143</v>
      </c>
      <c r="J19" s="63" t="s">
        <v>124</v>
      </c>
      <c r="K19" s="71">
        <v>141.5</v>
      </c>
      <c r="L19" s="68">
        <f t="shared" si="1"/>
        <v>64.31818181818181</v>
      </c>
      <c r="M19" s="69">
        <f t="shared" si="2"/>
        <v>5</v>
      </c>
      <c r="N19" s="71">
        <v>137</v>
      </c>
      <c r="O19" s="68">
        <f t="shared" si="3"/>
        <v>62.272727272727266</v>
      </c>
      <c r="P19" s="69">
        <f t="shared" si="4"/>
        <v>7</v>
      </c>
      <c r="Q19" s="71">
        <v>137.5</v>
      </c>
      <c r="R19" s="68">
        <f t="shared" si="5"/>
        <v>62.49999999999999</v>
      </c>
      <c r="S19" s="69">
        <f t="shared" si="6"/>
        <v>7</v>
      </c>
      <c r="T19" s="70"/>
      <c r="U19" s="71">
        <f t="shared" si="7"/>
        <v>416</v>
      </c>
      <c r="V19" s="71"/>
      <c r="W19" s="68">
        <f t="shared" si="8"/>
        <v>63.030303030303024</v>
      </c>
      <c r="X19" s="119" t="s">
        <v>119</v>
      </c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</row>
    <row r="20" spans="1:42" s="72" customFormat="1" ht="34.5" customHeight="1">
      <c r="A20" s="66">
        <f t="shared" si="0"/>
        <v>8</v>
      </c>
      <c r="B20" s="120" t="s">
        <v>159</v>
      </c>
      <c r="C20" s="116" t="s">
        <v>139</v>
      </c>
      <c r="D20" s="111" t="s">
        <v>140</v>
      </c>
      <c r="E20" s="64" t="s">
        <v>24</v>
      </c>
      <c r="F20" s="78" t="s">
        <v>141</v>
      </c>
      <c r="G20" s="111" t="s">
        <v>142</v>
      </c>
      <c r="H20" s="112" t="s">
        <v>90</v>
      </c>
      <c r="I20" s="62" t="s">
        <v>143</v>
      </c>
      <c r="J20" s="63" t="s">
        <v>124</v>
      </c>
      <c r="K20" s="71">
        <v>141</v>
      </c>
      <c r="L20" s="68">
        <f t="shared" si="1"/>
        <v>64.09090909090908</v>
      </c>
      <c r="M20" s="69">
        <f t="shared" si="2"/>
        <v>7</v>
      </c>
      <c r="N20" s="71">
        <v>135</v>
      </c>
      <c r="O20" s="68">
        <f t="shared" si="3"/>
        <v>61.36363636363636</v>
      </c>
      <c r="P20" s="69">
        <f t="shared" si="4"/>
        <v>9</v>
      </c>
      <c r="Q20" s="71">
        <v>137</v>
      </c>
      <c r="R20" s="68">
        <f t="shared" si="5"/>
        <v>62.272727272727266</v>
      </c>
      <c r="S20" s="69">
        <f t="shared" si="6"/>
        <v>8</v>
      </c>
      <c r="T20" s="70"/>
      <c r="U20" s="71">
        <f t="shared" si="7"/>
        <v>413</v>
      </c>
      <c r="V20" s="71"/>
      <c r="W20" s="68">
        <f t="shared" si="8"/>
        <v>62.575757575757564</v>
      </c>
      <c r="X20" s="119" t="s">
        <v>162</v>
      </c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</row>
    <row r="21" spans="1:42" s="72" customFormat="1" ht="34.5" customHeight="1">
      <c r="A21" s="66">
        <f t="shared" si="0"/>
        <v>9</v>
      </c>
      <c r="B21" s="120" t="s">
        <v>159</v>
      </c>
      <c r="C21" s="116" t="s">
        <v>129</v>
      </c>
      <c r="D21" s="111" t="s">
        <v>130</v>
      </c>
      <c r="E21" s="64" t="s">
        <v>24</v>
      </c>
      <c r="F21" s="78" t="s">
        <v>88</v>
      </c>
      <c r="G21" s="111" t="s">
        <v>89</v>
      </c>
      <c r="H21" s="112" t="s">
        <v>90</v>
      </c>
      <c r="I21" s="62" t="s">
        <v>91</v>
      </c>
      <c r="J21" s="63" t="s">
        <v>124</v>
      </c>
      <c r="K21" s="71">
        <v>138</v>
      </c>
      <c r="L21" s="68">
        <f>(K21/2.2)-0.5</f>
        <v>62.22727272727272</v>
      </c>
      <c r="M21" s="69">
        <f t="shared" si="2"/>
        <v>9</v>
      </c>
      <c r="N21" s="71">
        <v>142</v>
      </c>
      <c r="O21" s="68">
        <f>(N21/2.2)-0.5</f>
        <v>64.04545454545455</v>
      </c>
      <c r="P21" s="69">
        <f t="shared" si="4"/>
        <v>6</v>
      </c>
      <c r="Q21" s="71">
        <v>135.5</v>
      </c>
      <c r="R21" s="68">
        <f>(Q21/2.2)-0.5</f>
        <v>61.090909090909086</v>
      </c>
      <c r="S21" s="69">
        <f t="shared" si="6"/>
        <v>9</v>
      </c>
      <c r="T21" s="70">
        <v>1</v>
      </c>
      <c r="U21" s="71">
        <f t="shared" si="7"/>
        <v>415.5</v>
      </c>
      <c r="V21" s="71"/>
      <c r="W21" s="68">
        <f>(U21/3/2.2)-0.5</f>
        <v>62.454545454545446</v>
      </c>
      <c r="X21" s="119" t="s">
        <v>162</v>
      </c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</row>
    <row r="22" spans="1:42" s="72" customFormat="1" ht="34.5" customHeight="1">
      <c r="A22" s="66">
        <f t="shared" si="0"/>
        <v>10</v>
      </c>
      <c r="B22" s="120" t="s">
        <v>159</v>
      </c>
      <c r="C22" s="116" t="s">
        <v>129</v>
      </c>
      <c r="D22" s="111" t="s">
        <v>130</v>
      </c>
      <c r="E22" s="64" t="s">
        <v>24</v>
      </c>
      <c r="F22" s="78" t="s">
        <v>95</v>
      </c>
      <c r="G22" s="111" t="s">
        <v>96</v>
      </c>
      <c r="H22" s="112" t="s">
        <v>90</v>
      </c>
      <c r="I22" s="62" t="s">
        <v>91</v>
      </c>
      <c r="J22" s="63" t="s">
        <v>124</v>
      </c>
      <c r="K22" s="71">
        <v>132.5</v>
      </c>
      <c r="L22" s="68">
        <f>K22/2.2</f>
        <v>60.22727272727272</v>
      </c>
      <c r="M22" s="69">
        <f t="shared" si="2"/>
        <v>10</v>
      </c>
      <c r="N22" s="71">
        <v>133</v>
      </c>
      <c r="O22" s="68">
        <f>N22/2.2</f>
        <v>60.454545454545446</v>
      </c>
      <c r="P22" s="69">
        <f t="shared" si="4"/>
        <v>10</v>
      </c>
      <c r="Q22" s="71">
        <v>133.5</v>
      </c>
      <c r="R22" s="68">
        <f>Q22/2.2</f>
        <v>60.68181818181818</v>
      </c>
      <c r="S22" s="69">
        <f t="shared" si="6"/>
        <v>10</v>
      </c>
      <c r="T22" s="70"/>
      <c r="U22" s="71">
        <f t="shared" si="7"/>
        <v>399</v>
      </c>
      <c r="V22" s="71"/>
      <c r="W22" s="68">
        <f>U22/3/2.2</f>
        <v>60.454545454545446</v>
      </c>
      <c r="X22" s="119" t="s">
        <v>162</v>
      </c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</row>
    <row r="23" ht="24.75" customHeight="1">
      <c r="A23" s="42"/>
    </row>
    <row r="24" spans="1:23" ht="24.75" customHeight="1">
      <c r="A24" s="21"/>
      <c r="B24" s="21"/>
      <c r="C24" s="21" t="s">
        <v>23</v>
      </c>
      <c r="D24" s="21"/>
      <c r="E24" s="21"/>
      <c r="F24" s="21"/>
      <c r="G24" s="21" t="s">
        <v>50</v>
      </c>
      <c r="H24" s="27"/>
      <c r="K24" s="27"/>
      <c r="L24" s="27"/>
      <c r="N24" s="27"/>
      <c r="O24" s="27"/>
      <c r="Q24" s="27"/>
      <c r="R24" s="27"/>
      <c r="W24" s="27"/>
    </row>
    <row r="25" spans="1:9" s="48" customFormat="1" ht="24.75" customHeight="1">
      <c r="A25" s="46"/>
      <c r="B25" s="46"/>
      <c r="C25" s="46"/>
      <c r="D25" s="46"/>
      <c r="E25" s="46"/>
      <c r="F25" s="46"/>
      <c r="G25" s="47"/>
      <c r="H25" s="47"/>
      <c r="I25" s="47"/>
    </row>
    <row r="26" spans="3:23" ht="24.75" customHeight="1">
      <c r="C26" s="21" t="s">
        <v>18</v>
      </c>
      <c r="D26" s="21"/>
      <c r="G26" s="21" t="s">
        <v>37</v>
      </c>
      <c r="H26" s="27"/>
      <c r="K26" s="27"/>
      <c r="L26" s="27"/>
      <c r="N26" s="27"/>
      <c r="O26" s="27"/>
      <c r="Q26" s="27"/>
      <c r="R26" s="27"/>
      <c r="W26" s="27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42"/>
    </row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  <row r="40" ht="12.75">
      <c r="A40" s="42"/>
    </row>
    <row r="41" ht="12.75">
      <c r="A41" s="42"/>
    </row>
    <row r="42" ht="12.75">
      <c r="A42" s="42"/>
    </row>
    <row r="43" ht="12.75">
      <c r="A43" s="42"/>
    </row>
    <row r="44" ht="12.75">
      <c r="A44" s="42"/>
    </row>
    <row r="45" ht="12.75">
      <c r="A45" s="42"/>
    </row>
    <row r="46" ht="12.75">
      <c r="A46" s="42"/>
    </row>
    <row r="47" ht="12.75">
      <c r="A47" s="42"/>
    </row>
    <row r="48" ht="12.75">
      <c r="A48" s="42"/>
    </row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</sheetData>
  <sheetProtection/>
  <mergeCells count="24">
    <mergeCell ref="W11:W12"/>
    <mergeCell ref="X11:X12"/>
    <mergeCell ref="K11:M11"/>
    <mergeCell ref="N11:P11"/>
    <mergeCell ref="Q11:S11"/>
    <mergeCell ref="T11:T12"/>
    <mergeCell ref="U11:U12"/>
    <mergeCell ref="V11:V12"/>
    <mergeCell ref="T10:X10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A3:X3"/>
    <mergeCell ref="A4:X4"/>
    <mergeCell ref="A5:X5"/>
    <mergeCell ref="A6:X6"/>
    <mergeCell ref="A7:X7"/>
    <mergeCell ref="A8:X8"/>
  </mergeCells>
  <printOptions/>
  <pageMargins left="0" right="0" top="0" bottom="0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view="pageBreakPreview" zoomScale="75" zoomScaleSheetLayoutView="75" zoomScalePageLayoutView="0" workbookViewId="0" topLeftCell="A3">
      <selection activeCell="A3" sqref="A3:X3"/>
    </sheetView>
  </sheetViews>
  <sheetFormatPr defaultColWidth="9.140625" defaultRowHeight="12.75"/>
  <cols>
    <col min="1" max="1" width="5.28125" style="27" customWidth="1"/>
    <col min="2" max="2" width="4.7109375" style="27" hidden="1" customWidth="1"/>
    <col min="3" max="3" width="19.421875" style="27" customWidth="1"/>
    <col min="4" max="4" width="9.57421875" style="27" customWidth="1"/>
    <col min="5" max="5" width="5.421875" style="27" customWidth="1"/>
    <col min="6" max="6" width="37.421875" style="27" customWidth="1"/>
    <col min="7" max="7" width="9.28125" style="27" customWidth="1"/>
    <col min="8" max="8" width="16.421875" style="44" customWidth="1"/>
    <col min="9" max="9" width="13.57421875" style="44" hidden="1" customWidth="1"/>
    <col min="10" max="10" width="23.57421875" style="44" customWidth="1"/>
    <col min="11" max="11" width="6.00390625" style="30" customWidth="1"/>
    <col min="12" max="12" width="9.28125" style="31" customWidth="1"/>
    <col min="13" max="13" width="3.7109375" style="27" customWidth="1"/>
    <col min="14" max="14" width="6.00390625" style="30" customWidth="1"/>
    <col min="15" max="15" width="8.8515625" style="31" customWidth="1"/>
    <col min="16" max="16" width="3.7109375" style="27" customWidth="1"/>
    <col min="17" max="17" width="6.00390625" style="30" customWidth="1"/>
    <col min="18" max="18" width="8.8515625" style="31" customWidth="1"/>
    <col min="19" max="20" width="3.7109375" style="27" customWidth="1"/>
    <col min="21" max="21" width="7.7109375" style="27" customWidth="1"/>
    <col min="22" max="22" width="4.7109375" style="27" hidden="1" customWidth="1"/>
    <col min="23" max="23" width="8.7109375" style="31" customWidth="1"/>
    <col min="24" max="24" width="6.7109375" style="27" customWidth="1"/>
    <col min="25" max="16384" width="9.140625" style="27" customWidth="1"/>
  </cols>
  <sheetData>
    <row r="1" spans="1:42" s="7" customFormat="1" ht="14.25" customHeight="1" hidden="1">
      <c r="A1" s="6" t="s">
        <v>5</v>
      </c>
      <c r="C1" s="8"/>
      <c r="D1" s="8"/>
      <c r="E1" s="8"/>
      <c r="F1" s="8"/>
      <c r="G1" s="8"/>
      <c r="H1" s="8"/>
      <c r="I1" s="8"/>
      <c r="J1" s="8"/>
      <c r="K1" s="9"/>
      <c r="L1" s="10" t="s">
        <v>7</v>
      </c>
      <c r="M1" s="11"/>
      <c r="N1" s="9"/>
      <c r="O1" s="10" t="s">
        <v>8</v>
      </c>
      <c r="P1" s="11"/>
      <c r="Q1" s="9"/>
      <c r="R1" s="10" t="s">
        <v>9</v>
      </c>
      <c r="S1" s="11"/>
      <c r="T1" s="11"/>
      <c r="U1" s="11"/>
      <c r="V1" s="11"/>
      <c r="W1" s="12" t="s">
        <v>10</v>
      </c>
      <c r="X1" s="11"/>
      <c r="Z1" s="13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P1" s="15"/>
    </row>
    <row r="2" spans="1:23" s="2" customFormat="1" ht="45" customHeight="1" hidden="1">
      <c r="A2" s="1"/>
      <c r="B2" s="1"/>
      <c r="C2" s="1"/>
      <c r="D2" s="1"/>
      <c r="E2" s="1"/>
      <c r="F2" s="1"/>
      <c r="G2" s="1"/>
      <c r="H2" s="37"/>
      <c r="I2" s="37"/>
      <c r="J2" s="37"/>
      <c r="K2" s="22"/>
      <c r="L2" s="23"/>
      <c r="M2" s="24"/>
      <c r="N2" s="25"/>
      <c r="O2" s="23"/>
      <c r="P2" s="24"/>
      <c r="Q2" s="25"/>
      <c r="R2" s="23"/>
      <c r="S2" s="24"/>
      <c r="W2" s="26"/>
    </row>
    <row r="3" spans="1:35" ht="39.75" customHeight="1">
      <c r="A3" s="186" t="s">
        <v>224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17"/>
      <c r="Z3" s="117"/>
      <c r="AA3" s="117"/>
      <c r="AB3" s="33"/>
      <c r="AC3" s="33"/>
      <c r="AD3" s="33"/>
      <c r="AE3" s="33"/>
      <c r="AF3" s="33"/>
      <c r="AG3" s="33"/>
      <c r="AH3" s="33"/>
      <c r="AI3" s="33"/>
    </row>
    <row r="4" spans="1:35" ht="24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17"/>
      <c r="Z4" s="117"/>
      <c r="AA4" s="117"/>
      <c r="AB4" s="33"/>
      <c r="AC4" s="33"/>
      <c r="AD4" s="33"/>
      <c r="AE4" s="33"/>
      <c r="AF4" s="33"/>
      <c r="AG4" s="33"/>
      <c r="AH4" s="33"/>
      <c r="AI4" s="33"/>
    </row>
    <row r="5" spans="1:25" s="16" customFormat="1" ht="15.75" customHeight="1">
      <c r="A5" s="192" t="s">
        <v>31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32"/>
    </row>
    <row r="6" spans="1:25" s="28" customFormat="1" ht="15.75" customHeight="1">
      <c r="A6" s="194" t="s">
        <v>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52"/>
    </row>
    <row r="7" spans="1:25" s="29" customFormat="1" ht="15" customHeight="1">
      <c r="A7" s="205" t="s">
        <v>160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51"/>
    </row>
    <row r="8" spans="1:25" s="29" customFormat="1" ht="1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51"/>
    </row>
    <row r="9" spans="1:25" ht="15" customHeight="1">
      <c r="A9" s="189" t="s">
        <v>221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53"/>
    </row>
    <row r="10" spans="1:25" ht="1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3"/>
      <c r="Y10" s="53"/>
    </row>
    <row r="11" spans="1:24" s="19" customFormat="1" ht="15" customHeight="1">
      <c r="A11" s="56" t="s">
        <v>48</v>
      </c>
      <c r="B11" s="3"/>
      <c r="C11" s="4"/>
      <c r="D11" s="4"/>
      <c r="E11" s="4"/>
      <c r="F11" s="4"/>
      <c r="G11" s="4"/>
      <c r="H11" s="45"/>
      <c r="I11" s="45"/>
      <c r="J11" s="43"/>
      <c r="K11" s="17"/>
      <c r="L11" s="18"/>
      <c r="N11" s="17"/>
      <c r="O11" s="20"/>
      <c r="Q11" s="17"/>
      <c r="R11" s="20"/>
      <c r="T11" s="198" t="s">
        <v>49</v>
      </c>
      <c r="U11" s="198"/>
      <c r="V11" s="198"/>
      <c r="W11" s="198"/>
      <c r="X11" s="198"/>
    </row>
    <row r="12" spans="1:24" s="34" customFormat="1" ht="19.5" customHeight="1">
      <c r="A12" s="195" t="s">
        <v>6</v>
      </c>
      <c r="B12" s="195" t="s">
        <v>38</v>
      </c>
      <c r="C12" s="187" t="s">
        <v>0</v>
      </c>
      <c r="D12" s="187" t="s">
        <v>1</v>
      </c>
      <c r="E12" s="195" t="s">
        <v>21</v>
      </c>
      <c r="F12" s="187" t="s">
        <v>2</v>
      </c>
      <c r="G12" s="187" t="s">
        <v>1</v>
      </c>
      <c r="H12" s="187" t="s">
        <v>3</v>
      </c>
      <c r="I12" s="38"/>
      <c r="J12" s="187" t="s">
        <v>4</v>
      </c>
      <c r="K12" s="191" t="s">
        <v>11</v>
      </c>
      <c r="L12" s="191"/>
      <c r="M12" s="191"/>
      <c r="N12" s="191" t="s">
        <v>12</v>
      </c>
      <c r="O12" s="191"/>
      <c r="P12" s="191"/>
      <c r="Q12" s="191" t="s">
        <v>13</v>
      </c>
      <c r="R12" s="191"/>
      <c r="S12" s="191"/>
      <c r="T12" s="195" t="s">
        <v>14</v>
      </c>
      <c r="U12" s="195" t="s">
        <v>22</v>
      </c>
      <c r="V12" s="201" t="s">
        <v>25</v>
      </c>
      <c r="W12" s="188" t="s">
        <v>15</v>
      </c>
      <c r="X12" s="187" t="s">
        <v>16</v>
      </c>
    </row>
    <row r="13" spans="1:24" s="34" customFormat="1" ht="39.75" customHeight="1">
      <c r="A13" s="195"/>
      <c r="B13" s="195"/>
      <c r="C13" s="187"/>
      <c r="D13" s="187"/>
      <c r="E13" s="195"/>
      <c r="F13" s="187"/>
      <c r="G13" s="187"/>
      <c r="H13" s="187"/>
      <c r="I13" s="38"/>
      <c r="J13" s="187"/>
      <c r="K13" s="39" t="s">
        <v>19</v>
      </c>
      <c r="L13" s="40" t="s">
        <v>17</v>
      </c>
      <c r="M13" s="41" t="s">
        <v>6</v>
      </c>
      <c r="N13" s="39" t="s">
        <v>19</v>
      </c>
      <c r="O13" s="40" t="s">
        <v>17</v>
      </c>
      <c r="P13" s="41" t="s">
        <v>6</v>
      </c>
      <c r="Q13" s="39" t="s">
        <v>19</v>
      </c>
      <c r="R13" s="40" t="s">
        <v>17</v>
      </c>
      <c r="S13" s="41" t="s">
        <v>6</v>
      </c>
      <c r="T13" s="195"/>
      <c r="U13" s="195"/>
      <c r="V13" s="201"/>
      <c r="W13" s="188"/>
      <c r="X13" s="187"/>
    </row>
    <row r="14" spans="1:42" s="72" customFormat="1" ht="34.5" customHeight="1">
      <c r="A14" s="66">
        <f>RANK(W14,W$14:W$18,0)</f>
        <v>1</v>
      </c>
      <c r="B14" s="120" t="s">
        <v>161</v>
      </c>
      <c r="C14" s="115" t="s">
        <v>65</v>
      </c>
      <c r="D14" s="111" t="s">
        <v>66</v>
      </c>
      <c r="E14" s="106">
        <v>1</v>
      </c>
      <c r="F14" s="78" t="s">
        <v>67</v>
      </c>
      <c r="G14" s="92" t="s">
        <v>68</v>
      </c>
      <c r="H14" s="113" t="s">
        <v>69</v>
      </c>
      <c r="I14" s="94" t="s">
        <v>70</v>
      </c>
      <c r="J14" s="113" t="s">
        <v>71</v>
      </c>
      <c r="K14" s="71">
        <v>230</v>
      </c>
      <c r="L14" s="68">
        <f>K14/3.5</f>
        <v>65.71428571428571</v>
      </c>
      <c r="M14" s="69">
        <f>RANK(L14,L$14:L$18,0)</f>
        <v>1</v>
      </c>
      <c r="N14" s="71">
        <v>231.5</v>
      </c>
      <c r="O14" s="68">
        <f>N14/3.5</f>
        <v>66.14285714285714</v>
      </c>
      <c r="P14" s="69">
        <f>RANK(O14,O$14:O$18,0)</f>
        <v>1</v>
      </c>
      <c r="Q14" s="71">
        <v>229.5</v>
      </c>
      <c r="R14" s="68">
        <f>Q14/3.5</f>
        <v>65.57142857142857</v>
      </c>
      <c r="S14" s="69">
        <f>RANK(R14,R$14:R$18,0)</f>
        <v>1</v>
      </c>
      <c r="T14" s="70"/>
      <c r="U14" s="71">
        <f>K14+N14+Q14</f>
        <v>691</v>
      </c>
      <c r="V14" s="71"/>
      <c r="W14" s="68">
        <f>U14/3/3.5</f>
        <v>65.80952380952381</v>
      </c>
      <c r="X14" s="119" t="s">
        <v>162</v>
      </c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</row>
    <row r="15" spans="1:42" s="72" customFormat="1" ht="34.5" customHeight="1">
      <c r="A15" s="66">
        <f>RANK(W15,W$14:W$18,0)</f>
        <v>2</v>
      </c>
      <c r="B15" s="120" t="s">
        <v>161</v>
      </c>
      <c r="C15" s="65" t="s">
        <v>51</v>
      </c>
      <c r="D15" s="110" t="s">
        <v>52</v>
      </c>
      <c r="E15" s="64">
        <v>1</v>
      </c>
      <c r="F15" s="78" t="s">
        <v>53</v>
      </c>
      <c r="G15" s="111" t="s">
        <v>54</v>
      </c>
      <c r="H15" s="112" t="s">
        <v>55</v>
      </c>
      <c r="I15" s="62" t="s">
        <v>56</v>
      </c>
      <c r="J15" s="63" t="s">
        <v>57</v>
      </c>
      <c r="K15" s="71">
        <v>229</v>
      </c>
      <c r="L15" s="68">
        <f>K15/3.5</f>
        <v>65.42857142857143</v>
      </c>
      <c r="M15" s="69">
        <f>RANK(L15,L$14:L$18,0)</f>
        <v>2</v>
      </c>
      <c r="N15" s="71">
        <v>221.5</v>
      </c>
      <c r="O15" s="68">
        <f>N15/3.5</f>
        <v>63.285714285714285</v>
      </c>
      <c r="P15" s="69">
        <f>RANK(O15,O$14:O$18,0)</f>
        <v>4</v>
      </c>
      <c r="Q15" s="71">
        <v>226</v>
      </c>
      <c r="R15" s="68">
        <f>Q15/3.5</f>
        <v>64.57142857142857</v>
      </c>
      <c r="S15" s="69">
        <f>RANK(R15,R$14:R$18,0)</f>
        <v>2</v>
      </c>
      <c r="T15" s="70"/>
      <c r="U15" s="71">
        <f>K15+N15+Q15</f>
        <v>676.5</v>
      </c>
      <c r="V15" s="71"/>
      <c r="W15" s="68">
        <f>U15/3/3.5</f>
        <v>64.42857142857143</v>
      </c>
      <c r="X15" s="119" t="s">
        <v>162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</row>
    <row r="16" spans="1:42" s="72" customFormat="1" ht="34.5" customHeight="1">
      <c r="A16" s="66">
        <f>RANK(W16,W$14:W$18,0)</f>
        <v>3</v>
      </c>
      <c r="B16" s="120" t="s">
        <v>161</v>
      </c>
      <c r="C16" s="115" t="s">
        <v>72</v>
      </c>
      <c r="D16" s="111" t="s">
        <v>73</v>
      </c>
      <c r="E16" s="106">
        <v>2</v>
      </c>
      <c r="F16" s="78" t="s">
        <v>74</v>
      </c>
      <c r="G16" s="92" t="s">
        <v>75</v>
      </c>
      <c r="H16" s="113" t="s">
        <v>69</v>
      </c>
      <c r="I16" s="94" t="s">
        <v>70</v>
      </c>
      <c r="J16" s="113" t="s">
        <v>71</v>
      </c>
      <c r="K16" s="71">
        <v>226.5</v>
      </c>
      <c r="L16" s="68">
        <f>K16/3.5</f>
        <v>64.71428571428571</v>
      </c>
      <c r="M16" s="69">
        <f>RANK(L16,L$14:L$18,0)</f>
        <v>3</v>
      </c>
      <c r="N16" s="71">
        <v>229.5</v>
      </c>
      <c r="O16" s="68">
        <f>N16/3.5</f>
        <v>65.57142857142857</v>
      </c>
      <c r="P16" s="69">
        <f>RANK(O16,O$14:O$18,0)</f>
        <v>2</v>
      </c>
      <c r="Q16" s="71">
        <v>218.5</v>
      </c>
      <c r="R16" s="68">
        <f>Q16/3.5</f>
        <v>62.42857142857143</v>
      </c>
      <c r="S16" s="69">
        <f>RANK(R16,R$14:R$18,0)</f>
        <v>3</v>
      </c>
      <c r="T16" s="70"/>
      <c r="U16" s="71">
        <f>K16+N16+Q16</f>
        <v>674.5</v>
      </c>
      <c r="V16" s="71"/>
      <c r="W16" s="68">
        <f>U16/3/3.5</f>
        <v>64.23809523809524</v>
      </c>
      <c r="X16" s="119" t="s">
        <v>162</v>
      </c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</row>
    <row r="17" spans="1:42" s="72" customFormat="1" ht="34.5" customHeight="1">
      <c r="A17" s="66">
        <f>RANK(W17,W$14:W$18,0)</f>
        <v>4</v>
      </c>
      <c r="B17" s="120" t="s">
        <v>161</v>
      </c>
      <c r="C17" s="115" t="s">
        <v>76</v>
      </c>
      <c r="D17" s="111" t="s">
        <v>77</v>
      </c>
      <c r="E17" s="106">
        <v>2</v>
      </c>
      <c r="F17" s="78" t="s">
        <v>78</v>
      </c>
      <c r="G17" s="92" t="s">
        <v>79</v>
      </c>
      <c r="H17" s="113" t="s">
        <v>69</v>
      </c>
      <c r="I17" s="94" t="s">
        <v>70</v>
      </c>
      <c r="J17" s="113" t="s">
        <v>71</v>
      </c>
      <c r="K17" s="71">
        <v>222.5</v>
      </c>
      <c r="L17" s="68">
        <f>K17/3.5</f>
        <v>63.57142857142857</v>
      </c>
      <c r="M17" s="69">
        <f>RANK(L17,L$14:L$18,0)</f>
        <v>4</v>
      </c>
      <c r="N17" s="71">
        <v>223.5</v>
      </c>
      <c r="O17" s="68">
        <f>N17/3.5</f>
        <v>63.857142857142854</v>
      </c>
      <c r="P17" s="69">
        <f>RANK(O17,O$14:O$18,0)</f>
        <v>3</v>
      </c>
      <c r="Q17" s="71">
        <v>214.5</v>
      </c>
      <c r="R17" s="68">
        <f>Q17/3.5</f>
        <v>61.285714285714285</v>
      </c>
      <c r="S17" s="69">
        <f>RANK(R17,R$14:R$18,0)</f>
        <v>5</v>
      </c>
      <c r="T17" s="70"/>
      <c r="U17" s="71">
        <f>K17+N17+Q17</f>
        <v>660.5</v>
      </c>
      <c r="V17" s="71"/>
      <c r="W17" s="68">
        <f>U17/3/3.5</f>
        <v>62.904761904761905</v>
      </c>
      <c r="X17" s="119" t="s">
        <v>162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</row>
    <row r="18" spans="1:42" s="72" customFormat="1" ht="34.5" customHeight="1">
      <c r="A18" s="66">
        <f>RANK(W18,W$14:W$18,0)</f>
        <v>5</v>
      </c>
      <c r="B18" s="120" t="s">
        <v>161</v>
      </c>
      <c r="C18" s="65" t="s">
        <v>58</v>
      </c>
      <c r="D18" s="111" t="s">
        <v>59</v>
      </c>
      <c r="E18" s="64">
        <v>2</v>
      </c>
      <c r="F18" s="78" t="s">
        <v>60</v>
      </c>
      <c r="G18" s="113" t="s">
        <v>61</v>
      </c>
      <c r="H18" s="114" t="s">
        <v>62</v>
      </c>
      <c r="I18" s="112" t="s">
        <v>63</v>
      </c>
      <c r="J18" s="63" t="s">
        <v>64</v>
      </c>
      <c r="K18" s="71">
        <v>227</v>
      </c>
      <c r="L18" s="68">
        <f>(K18/3.5)-1.5</f>
        <v>63.35714285714286</v>
      </c>
      <c r="M18" s="69">
        <f>RANK(L18,L$14:L$18,0)</f>
        <v>5</v>
      </c>
      <c r="N18" s="71">
        <v>215</v>
      </c>
      <c r="O18" s="68">
        <f>(N18/3.5)-1.5</f>
        <v>59.92857142857143</v>
      </c>
      <c r="P18" s="69">
        <f>RANK(O18,O$14:O$18,0)</f>
        <v>5</v>
      </c>
      <c r="Q18" s="71">
        <v>223</v>
      </c>
      <c r="R18" s="68">
        <f>(Q18/3.5)-1.5</f>
        <v>62.214285714285715</v>
      </c>
      <c r="S18" s="69">
        <f>RANK(R18,R$14:R$18,0)</f>
        <v>4</v>
      </c>
      <c r="T18" s="70">
        <v>2</v>
      </c>
      <c r="U18" s="71">
        <f>K18+N18+Q18</f>
        <v>665</v>
      </c>
      <c r="V18" s="71"/>
      <c r="W18" s="68">
        <f>(U18/3/3.5)-1.5</f>
        <v>61.83333333333333</v>
      </c>
      <c r="X18" s="119" t="s">
        <v>162</v>
      </c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</row>
    <row r="19" ht="25.5" customHeight="1">
      <c r="A19" s="42"/>
    </row>
    <row r="20" spans="1:23" ht="25.5" customHeight="1">
      <c r="A20" s="21"/>
      <c r="B20" s="21"/>
      <c r="C20" s="21" t="s">
        <v>23</v>
      </c>
      <c r="D20" s="21"/>
      <c r="E20" s="21"/>
      <c r="F20" s="21"/>
      <c r="G20" s="21" t="s">
        <v>50</v>
      </c>
      <c r="H20" s="27"/>
      <c r="K20" s="27"/>
      <c r="L20" s="27"/>
      <c r="N20" s="27"/>
      <c r="O20" s="27"/>
      <c r="Q20" s="27"/>
      <c r="R20" s="27"/>
      <c r="W20" s="27"/>
    </row>
    <row r="21" spans="1:9" s="48" customFormat="1" ht="25.5" customHeight="1">
      <c r="A21" s="46"/>
      <c r="B21" s="46"/>
      <c r="C21" s="46"/>
      <c r="D21" s="46"/>
      <c r="E21" s="46"/>
      <c r="F21" s="46"/>
      <c r="G21" s="47"/>
      <c r="H21" s="47"/>
      <c r="I21" s="47"/>
    </row>
    <row r="22" spans="3:23" ht="25.5" customHeight="1">
      <c r="C22" s="21" t="s">
        <v>18</v>
      </c>
      <c r="D22" s="21"/>
      <c r="G22" s="21" t="s">
        <v>37</v>
      </c>
      <c r="H22" s="27"/>
      <c r="K22" s="27"/>
      <c r="L22" s="27"/>
      <c r="N22" s="27"/>
      <c r="O22" s="27"/>
      <c r="Q22" s="27"/>
      <c r="R22" s="27"/>
      <c r="W22" s="27"/>
    </row>
    <row r="23" ht="12.75">
      <c r="A23" s="42"/>
    </row>
    <row r="24" ht="12.75">
      <c r="A24" s="42"/>
    </row>
    <row r="25" ht="12.75">
      <c r="A25" s="42"/>
    </row>
    <row r="26" ht="12.75">
      <c r="A26" s="42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42"/>
    </row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  <row r="40" ht="12.75">
      <c r="A40" s="42"/>
    </row>
    <row r="41" ht="12.75">
      <c r="A41" s="42"/>
    </row>
    <row r="42" ht="12.75">
      <c r="A42" s="42"/>
    </row>
    <row r="43" ht="12.75">
      <c r="A43" s="42"/>
    </row>
    <row r="44" ht="12.75">
      <c r="A44" s="42"/>
    </row>
    <row r="45" ht="12.75">
      <c r="A45" s="42"/>
    </row>
    <row r="46" ht="12.75">
      <c r="A46" s="42"/>
    </row>
    <row r="47" ht="12.75">
      <c r="A47" s="42"/>
    </row>
    <row r="48" ht="12.75">
      <c r="A48" s="42"/>
    </row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</sheetData>
  <sheetProtection/>
  <mergeCells count="24">
    <mergeCell ref="A3:X3"/>
    <mergeCell ref="A4:X4"/>
    <mergeCell ref="A5:X5"/>
    <mergeCell ref="A6:X6"/>
    <mergeCell ref="A7:X7"/>
    <mergeCell ref="A12:A13"/>
    <mergeCell ref="B12:B13"/>
    <mergeCell ref="E12:E13"/>
    <mergeCell ref="F12:F13"/>
    <mergeCell ref="W12:W13"/>
    <mergeCell ref="A9:X9"/>
    <mergeCell ref="K12:M12"/>
    <mergeCell ref="N12:P12"/>
    <mergeCell ref="Q12:S12"/>
    <mergeCell ref="T12:T13"/>
    <mergeCell ref="U12:U13"/>
    <mergeCell ref="V12:V13"/>
    <mergeCell ref="T11:X11"/>
    <mergeCell ref="C12:C13"/>
    <mergeCell ref="D12:D13"/>
    <mergeCell ref="X12:X13"/>
    <mergeCell ref="G12:G13"/>
    <mergeCell ref="H12:H13"/>
    <mergeCell ref="J12:J13"/>
  </mergeCells>
  <printOptions/>
  <pageMargins left="0" right="0" top="0" bottom="0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view="pageBreakPreview" zoomScale="75" zoomScaleSheetLayoutView="75" zoomScalePageLayoutView="0" workbookViewId="0" topLeftCell="A3">
      <selection activeCell="A4" sqref="A4:X4"/>
    </sheetView>
  </sheetViews>
  <sheetFormatPr defaultColWidth="9.140625" defaultRowHeight="12.75"/>
  <cols>
    <col min="1" max="1" width="5.28125" style="27" customWidth="1"/>
    <col min="2" max="2" width="4.7109375" style="27" hidden="1" customWidth="1"/>
    <col min="3" max="3" width="19.421875" style="27" customWidth="1"/>
    <col min="4" max="4" width="9.57421875" style="27" customWidth="1"/>
    <col min="5" max="5" width="5.421875" style="27" customWidth="1"/>
    <col min="6" max="6" width="37.421875" style="27" customWidth="1"/>
    <col min="7" max="7" width="9.28125" style="27" customWidth="1"/>
    <col min="8" max="8" width="16.421875" style="44" customWidth="1"/>
    <col min="9" max="9" width="13.57421875" style="44" hidden="1" customWidth="1"/>
    <col min="10" max="10" width="23.57421875" style="44" customWidth="1"/>
    <col min="11" max="11" width="6.00390625" style="30" customWidth="1"/>
    <col min="12" max="12" width="9.28125" style="31" customWidth="1"/>
    <col min="13" max="13" width="3.7109375" style="27" customWidth="1"/>
    <col min="14" max="14" width="6.00390625" style="30" customWidth="1"/>
    <col min="15" max="15" width="8.8515625" style="31" customWidth="1"/>
    <col min="16" max="16" width="3.7109375" style="27" customWidth="1"/>
    <col min="17" max="17" width="6.00390625" style="30" customWidth="1"/>
    <col min="18" max="18" width="8.8515625" style="31" customWidth="1"/>
    <col min="19" max="20" width="3.7109375" style="27" customWidth="1"/>
    <col min="21" max="21" width="7.7109375" style="27" customWidth="1"/>
    <col min="22" max="22" width="4.7109375" style="27" hidden="1" customWidth="1"/>
    <col min="23" max="23" width="8.7109375" style="31" customWidth="1"/>
    <col min="24" max="24" width="6.7109375" style="27" customWidth="1"/>
    <col min="25" max="16384" width="9.140625" style="27" customWidth="1"/>
  </cols>
  <sheetData>
    <row r="1" spans="1:42" s="7" customFormat="1" ht="14.25" customHeight="1" hidden="1">
      <c r="A1" s="6" t="s">
        <v>5</v>
      </c>
      <c r="C1" s="8"/>
      <c r="D1" s="8"/>
      <c r="E1" s="8"/>
      <c r="F1" s="8"/>
      <c r="G1" s="8"/>
      <c r="H1" s="8"/>
      <c r="I1" s="8"/>
      <c r="J1" s="8"/>
      <c r="K1" s="9"/>
      <c r="L1" s="10" t="s">
        <v>7</v>
      </c>
      <c r="M1" s="11"/>
      <c r="N1" s="9"/>
      <c r="O1" s="10" t="s">
        <v>8</v>
      </c>
      <c r="P1" s="11"/>
      <c r="Q1" s="9"/>
      <c r="R1" s="10" t="s">
        <v>9</v>
      </c>
      <c r="S1" s="11"/>
      <c r="T1" s="11"/>
      <c r="U1" s="11"/>
      <c r="V1" s="11"/>
      <c r="W1" s="12" t="s">
        <v>10</v>
      </c>
      <c r="X1" s="11"/>
      <c r="Z1" s="13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P1" s="15"/>
    </row>
    <row r="2" spans="1:23" s="2" customFormat="1" ht="45" customHeight="1" hidden="1">
      <c r="A2" s="1"/>
      <c r="B2" s="1"/>
      <c r="C2" s="1"/>
      <c r="D2" s="1"/>
      <c r="E2" s="1"/>
      <c r="F2" s="1"/>
      <c r="G2" s="1"/>
      <c r="H2" s="37"/>
      <c r="I2" s="37"/>
      <c r="J2" s="37"/>
      <c r="K2" s="22"/>
      <c r="L2" s="23"/>
      <c r="M2" s="24"/>
      <c r="N2" s="25"/>
      <c r="O2" s="23"/>
      <c r="P2" s="24"/>
      <c r="Q2" s="25"/>
      <c r="R2" s="23"/>
      <c r="S2" s="24"/>
      <c r="W2" s="26"/>
    </row>
    <row r="3" spans="1:35" ht="24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17"/>
      <c r="Z3" s="117"/>
      <c r="AA3" s="117"/>
      <c r="AB3" s="33"/>
      <c r="AC3" s="33"/>
      <c r="AD3" s="33"/>
      <c r="AE3" s="33"/>
      <c r="AF3" s="33"/>
      <c r="AG3" s="33"/>
      <c r="AH3" s="33"/>
      <c r="AI3" s="33"/>
    </row>
    <row r="4" spans="1:35" ht="39" customHeight="1">
      <c r="A4" s="186" t="s">
        <v>226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17"/>
      <c r="Z4" s="117"/>
      <c r="AA4" s="117"/>
      <c r="AB4" s="33"/>
      <c r="AC4" s="33"/>
      <c r="AD4" s="33"/>
      <c r="AE4" s="33"/>
      <c r="AF4" s="33"/>
      <c r="AG4" s="33"/>
      <c r="AH4" s="33"/>
      <c r="AI4" s="33"/>
    </row>
    <row r="5" spans="1:25" s="16" customFormat="1" ht="15.75" customHeight="1">
      <c r="A5" s="192" t="s">
        <v>31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32"/>
    </row>
    <row r="6" spans="1:25" s="28" customFormat="1" ht="15.75" customHeight="1">
      <c r="A6" s="194" t="s">
        <v>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52"/>
    </row>
    <row r="7" spans="1:25" s="29" customFormat="1" ht="15" customHeight="1">
      <c r="A7" s="205" t="s">
        <v>160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51"/>
    </row>
    <row r="8" spans="1:25" s="29" customFormat="1" ht="1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51"/>
    </row>
    <row r="9" spans="1:25" ht="15" customHeight="1">
      <c r="A9" s="189" t="s">
        <v>221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53"/>
    </row>
    <row r="10" spans="1:25" ht="1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3"/>
      <c r="Y10" s="53"/>
    </row>
    <row r="11" spans="1:24" s="19" customFormat="1" ht="15" customHeight="1">
      <c r="A11" s="56" t="s">
        <v>48</v>
      </c>
      <c r="B11" s="3"/>
      <c r="C11" s="4"/>
      <c r="D11" s="4"/>
      <c r="E11" s="4"/>
      <c r="F11" s="4"/>
      <c r="G11" s="4"/>
      <c r="H11" s="45"/>
      <c r="I11" s="45"/>
      <c r="J11" s="43"/>
      <c r="K11" s="17"/>
      <c r="L11" s="18"/>
      <c r="N11" s="17"/>
      <c r="O11" s="20"/>
      <c r="Q11" s="17"/>
      <c r="R11" s="20"/>
      <c r="T11" s="198" t="s">
        <v>49</v>
      </c>
      <c r="U11" s="198"/>
      <c r="V11" s="198"/>
      <c r="W11" s="198"/>
      <c r="X11" s="198"/>
    </row>
    <row r="12" spans="1:24" s="34" customFormat="1" ht="19.5" customHeight="1">
      <c r="A12" s="195" t="s">
        <v>6</v>
      </c>
      <c r="B12" s="195" t="s">
        <v>38</v>
      </c>
      <c r="C12" s="187" t="s">
        <v>0</v>
      </c>
      <c r="D12" s="187" t="s">
        <v>1</v>
      </c>
      <c r="E12" s="195" t="s">
        <v>21</v>
      </c>
      <c r="F12" s="187" t="s">
        <v>2</v>
      </c>
      <c r="G12" s="187" t="s">
        <v>1</v>
      </c>
      <c r="H12" s="187" t="s">
        <v>3</v>
      </c>
      <c r="I12" s="38"/>
      <c r="J12" s="187" t="s">
        <v>4</v>
      </c>
      <c r="K12" s="191" t="s">
        <v>11</v>
      </c>
      <c r="L12" s="191"/>
      <c r="M12" s="191"/>
      <c r="N12" s="191" t="s">
        <v>12</v>
      </c>
      <c r="O12" s="191"/>
      <c r="P12" s="191"/>
      <c r="Q12" s="191" t="s">
        <v>13</v>
      </c>
      <c r="R12" s="191"/>
      <c r="S12" s="191"/>
      <c r="T12" s="195" t="s">
        <v>14</v>
      </c>
      <c r="U12" s="195" t="s">
        <v>22</v>
      </c>
      <c r="V12" s="201" t="s">
        <v>25</v>
      </c>
      <c r="W12" s="188" t="s">
        <v>15</v>
      </c>
      <c r="X12" s="187" t="s">
        <v>16</v>
      </c>
    </row>
    <row r="13" spans="1:24" s="34" customFormat="1" ht="39.75" customHeight="1">
      <c r="A13" s="195"/>
      <c r="B13" s="195"/>
      <c r="C13" s="187"/>
      <c r="D13" s="187"/>
      <c r="E13" s="195"/>
      <c r="F13" s="187"/>
      <c r="G13" s="187"/>
      <c r="H13" s="187"/>
      <c r="I13" s="38"/>
      <c r="J13" s="187"/>
      <c r="K13" s="39" t="s">
        <v>19</v>
      </c>
      <c r="L13" s="40" t="s">
        <v>17</v>
      </c>
      <c r="M13" s="41" t="s">
        <v>6</v>
      </c>
      <c r="N13" s="39" t="s">
        <v>19</v>
      </c>
      <c r="O13" s="40" t="s">
        <v>17</v>
      </c>
      <c r="P13" s="41" t="s">
        <v>6</v>
      </c>
      <c r="Q13" s="39" t="s">
        <v>19</v>
      </c>
      <c r="R13" s="40" t="s">
        <v>17</v>
      </c>
      <c r="S13" s="41" t="s">
        <v>6</v>
      </c>
      <c r="T13" s="195"/>
      <c r="U13" s="195"/>
      <c r="V13" s="201"/>
      <c r="W13" s="188"/>
      <c r="X13" s="187"/>
    </row>
    <row r="14" spans="1:42" s="72" customFormat="1" ht="34.5" customHeight="1">
      <c r="A14" s="66">
        <f>RANK(W14,W$14:W$18,0)</f>
        <v>1</v>
      </c>
      <c r="B14" s="120" t="s">
        <v>161</v>
      </c>
      <c r="C14" s="115" t="s">
        <v>65</v>
      </c>
      <c r="D14" s="111" t="s">
        <v>66</v>
      </c>
      <c r="E14" s="106">
        <v>1</v>
      </c>
      <c r="F14" s="78" t="s">
        <v>67</v>
      </c>
      <c r="G14" s="92" t="s">
        <v>68</v>
      </c>
      <c r="H14" s="113" t="s">
        <v>69</v>
      </c>
      <c r="I14" s="94" t="s">
        <v>70</v>
      </c>
      <c r="J14" s="113" t="s">
        <v>71</v>
      </c>
      <c r="K14" s="71">
        <v>230</v>
      </c>
      <c r="L14" s="68">
        <f>K14/3.5</f>
        <v>65.71428571428571</v>
      </c>
      <c r="M14" s="69">
        <f>RANK(L14,L$14:L$18,0)</f>
        <v>1</v>
      </c>
      <c r="N14" s="71">
        <v>231.5</v>
      </c>
      <c r="O14" s="68">
        <f>N14/3.5</f>
        <v>66.14285714285714</v>
      </c>
      <c r="P14" s="69">
        <f>RANK(O14,O$14:O$18,0)</f>
        <v>1</v>
      </c>
      <c r="Q14" s="71">
        <v>229.5</v>
      </c>
      <c r="R14" s="68">
        <f>Q14/3.5</f>
        <v>65.57142857142857</v>
      </c>
      <c r="S14" s="69">
        <f>RANK(R14,R$14:R$18,0)</f>
        <v>1</v>
      </c>
      <c r="T14" s="70"/>
      <c r="U14" s="71">
        <f>K14+N14+Q14</f>
        <v>691</v>
      </c>
      <c r="V14" s="71"/>
      <c r="W14" s="68">
        <f>U14/3/3.5</f>
        <v>65.80952380952381</v>
      </c>
      <c r="X14" s="119" t="s">
        <v>162</v>
      </c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</row>
    <row r="15" spans="1:42" s="72" customFormat="1" ht="34.5" customHeight="1">
      <c r="A15" s="66">
        <f>RANK(W15,W$14:W$18,0)</f>
        <v>2</v>
      </c>
      <c r="B15" s="120" t="s">
        <v>161</v>
      </c>
      <c r="C15" s="65" t="s">
        <v>51</v>
      </c>
      <c r="D15" s="110" t="s">
        <v>52</v>
      </c>
      <c r="E15" s="64">
        <v>1</v>
      </c>
      <c r="F15" s="78" t="s">
        <v>53</v>
      </c>
      <c r="G15" s="111" t="s">
        <v>54</v>
      </c>
      <c r="H15" s="112" t="s">
        <v>55</v>
      </c>
      <c r="I15" s="62" t="s">
        <v>56</v>
      </c>
      <c r="J15" s="63" t="s">
        <v>57</v>
      </c>
      <c r="K15" s="71">
        <v>229</v>
      </c>
      <c r="L15" s="68">
        <f>K15/3.5</f>
        <v>65.42857142857143</v>
      </c>
      <c r="M15" s="69">
        <f>RANK(L15,L$14:L$18,0)</f>
        <v>2</v>
      </c>
      <c r="N15" s="71">
        <v>221.5</v>
      </c>
      <c r="O15" s="68">
        <f>N15/3.5</f>
        <v>63.285714285714285</v>
      </c>
      <c r="P15" s="69">
        <f>RANK(O15,O$14:O$18,0)</f>
        <v>4</v>
      </c>
      <c r="Q15" s="71">
        <v>226</v>
      </c>
      <c r="R15" s="68">
        <f>Q15/3.5</f>
        <v>64.57142857142857</v>
      </c>
      <c r="S15" s="69">
        <f>RANK(R15,R$14:R$18,0)</f>
        <v>2</v>
      </c>
      <c r="T15" s="70"/>
      <c r="U15" s="71">
        <f>K15+N15+Q15</f>
        <v>676.5</v>
      </c>
      <c r="V15" s="71"/>
      <c r="W15" s="68">
        <f>U15/3/3.5</f>
        <v>64.42857142857143</v>
      </c>
      <c r="X15" s="119" t="s">
        <v>162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</row>
    <row r="16" spans="1:42" s="72" customFormat="1" ht="34.5" customHeight="1">
      <c r="A16" s="66">
        <f>RANK(W16,W$14:W$18,0)</f>
        <v>3</v>
      </c>
      <c r="B16" s="120" t="s">
        <v>161</v>
      </c>
      <c r="C16" s="115" t="s">
        <v>72</v>
      </c>
      <c r="D16" s="111" t="s">
        <v>73</v>
      </c>
      <c r="E16" s="106">
        <v>2</v>
      </c>
      <c r="F16" s="78" t="s">
        <v>74</v>
      </c>
      <c r="G16" s="92" t="s">
        <v>75</v>
      </c>
      <c r="H16" s="113" t="s">
        <v>69</v>
      </c>
      <c r="I16" s="94" t="s">
        <v>70</v>
      </c>
      <c r="J16" s="113" t="s">
        <v>71</v>
      </c>
      <c r="K16" s="71">
        <v>226.5</v>
      </c>
      <c r="L16" s="68">
        <f>K16/3.5</f>
        <v>64.71428571428571</v>
      </c>
      <c r="M16" s="69">
        <f>RANK(L16,L$14:L$18,0)</f>
        <v>3</v>
      </c>
      <c r="N16" s="71">
        <v>229.5</v>
      </c>
      <c r="O16" s="68">
        <f>N16/3.5</f>
        <v>65.57142857142857</v>
      </c>
      <c r="P16" s="69">
        <f>RANK(O16,O$14:O$18,0)</f>
        <v>2</v>
      </c>
      <c r="Q16" s="71">
        <v>218.5</v>
      </c>
      <c r="R16" s="68">
        <f>Q16/3.5</f>
        <v>62.42857142857143</v>
      </c>
      <c r="S16" s="69">
        <f>RANK(R16,R$14:R$18,0)</f>
        <v>3</v>
      </c>
      <c r="T16" s="70"/>
      <c r="U16" s="71">
        <f>K16+N16+Q16</f>
        <v>674.5</v>
      </c>
      <c r="V16" s="71"/>
      <c r="W16" s="68">
        <f>U16/3/3.5</f>
        <v>64.23809523809524</v>
      </c>
      <c r="X16" s="119" t="s">
        <v>162</v>
      </c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</row>
    <row r="17" spans="1:42" s="72" customFormat="1" ht="34.5" customHeight="1">
      <c r="A17" s="66">
        <f>RANK(W17,W$14:W$18,0)</f>
        <v>4</v>
      </c>
      <c r="B17" s="120" t="s">
        <v>161</v>
      </c>
      <c r="C17" s="115" t="s">
        <v>76</v>
      </c>
      <c r="D17" s="111" t="s">
        <v>77</v>
      </c>
      <c r="E17" s="106">
        <v>2</v>
      </c>
      <c r="F17" s="78" t="s">
        <v>78</v>
      </c>
      <c r="G17" s="92" t="s">
        <v>79</v>
      </c>
      <c r="H17" s="113" t="s">
        <v>69</v>
      </c>
      <c r="I17" s="94" t="s">
        <v>70</v>
      </c>
      <c r="J17" s="113" t="s">
        <v>71</v>
      </c>
      <c r="K17" s="71">
        <v>222.5</v>
      </c>
      <c r="L17" s="68">
        <f>K17/3.5</f>
        <v>63.57142857142857</v>
      </c>
      <c r="M17" s="69">
        <f>RANK(L17,L$14:L$18,0)</f>
        <v>4</v>
      </c>
      <c r="N17" s="71">
        <v>223.5</v>
      </c>
      <c r="O17" s="68">
        <f>N17/3.5</f>
        <v>63.857142857142854</v>
      </c>
      <c r="P17" s="69">
        <f>RANK(O17,O$14:O$18,0)</f>
        <v>3</v>
      </c>
      <c r="Q17" s="71">
        <v>214.5</v>
      </c>
      <c r="R17" s="68">
        <f>Q17/3.5</f>
        <v>61.285714285714285</v>
      </c>
      <c r="S17" s="69">
        <f>RANK(R17,R$14:R$18,0)</f>
        <v>5</v>
      </c>
      <c r="T17" s="70"/>
      <c r="U17" s="71">
        <f>K17+N17+Q17</f>
        <v>660.5</v>
      </c>
      <c r="V17" s="71"/>
      <c r="W17" s="68">
        <f>U17/3/3.5</f>
        <v>62.904761904761905</v>
      </c>
      <c r="X17" s="119" t="s">
        <v>162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</row>
    <row r="18" spans="1:42" s="72" customFormat="1" ht="34.5" customHeight="1">
      <c r="A18" s="66">
        <f>RANK(W18,W$14:W$18,0)</f>
        <v>5</v>
      </c>
      <c r="B18" s="120" t="s">
        <v>161</v>
      </c>
      <c r="C18" s="65" t="s">
        <v>58</v>
      </c>
      <c r="D18" s="111" t="s">
        <v>59</v>
      </c>
      <c r="E18" s="64">
        <v>2</v>
      </c>
      <c r="F18" s="78" t="s">
        <v>60</v>
      </c>
      <c r="G18" s="113" t="s">
        <v>61</v>
      </c>
      <c r="H18" s="114" t="s">
        <v>62</v>
      </c>
      <c r="I18" s="112" t="s">
        <v>63</v>
      </c>
      <c r="J18" s="63" t="s">
        <v>64</v>
      </c>
      <c r="K18" s="71">
        <v>227</v>
      </c>
      <c r="L18" s="68">
        <f>(K18/3.5)-1.5</f>
        <v>63.35714285714286</v>
      </c>
      <c r="M18" s="69">
        <f>RANK(L18,L$14:L$18,0)</f>
        <v>5</v>
      </c>
      <c r="N18" s="71">
        <v>215</v>
      </c>
      <c r="O18" s="68">
        <f>(N18/3.5)-1.5</f>
        <v>59.92857142857143</v>
      </c>
      <c r="P18" s="69">
        <f>RANK(O18,O$14:O$18,0)</f>
        <v>5</v>
      </c>
      <c r="Q18" s="71">
        <v>223</v>
      </c>
      <c r="R18" s="68">
        <f>(Q18/3.5)-1.5</f>
        <v>62.214285714285715</v>
      </c>
      <c r="S18" s="69">
        <f>RANK(R18,R$14:R$18,0)</f>
        <v>4</v>
      </c>
      <c r="T18" s="70">
        <v>2</v>
      </c>
      <c r="U18" s="71">
        <f>K18+N18+Q18</f>
        <v>665</v>
      </c>
      <c r="V18" s="71"/>
      <c r="W18" s="68">
        <f>(U18/3/3.5)-1.5</f>
        <v>61.83333333333333</v>
      </c>
      <c r="X18" s="119" t="s">
        <v>162</v>
      </c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</row>
    <row r="19" ht="25.5" customHeight="1">
      <c r="A19" s="42"/>
    </row>
    <row r="20" spans="1:23" ht="25.5" customHeight="1">
      <c r="A20" s="21"/>
      <c r="B20" s="21"/>
      <c r="C20" s="21" t="s">
        <v>23</v>
      </c>
      <c r="D20" s="21"/>
      <c r="E20" s="21"/>
      <c r="F20" s="21"/>
      <c r="G20" s="21" t="s">
        <v>50</v>
      </c>
      <c r="H20" s="27"/>
      <c r="K20" s="27"/>
      <c r="L20" s="27"/>
      <c r="N20" s="27"/>
      <c r="O20" s="27"/>
      <c r="Q20" s="27"/>
      <c r="R20" s="27"/>
      <c r="W20" s="27"/>
    </row>
    <row r="21" spans="1:9" s="48" customFormat="1" ht="25.5" customHeight="1">
      <c r="A21" s="46"/>
      <c r="B21" s="46"/>
      <c r="C21" s="46"/>
      <c r="D21" s="46"/>
      <c r="E21" s="46"/>
      <c r="F21" s="46"/>
      <c r="G21" s="47"/>
      <c r="H21" s="47"/>
      <c r="I21" s="47"/>
    </row>
    <row r="22" spans="3:23" ht="25.5" customHeight="1">
      <c r="C22" s="21" t="s">
        <v>18</v>
      </c>
      <c r="D22" s="21"/>
      <c r="G22" s="21" t="s">
        <v>37</v>
      </c>
      <c r="H22" s="27"/>
      <c r="K22" s="27"/>
      <c r="L22" s="27"/>
      <c r="N22" s="27"/>
      <c r="O22" s="27"/>
      <c r="Q22" s="27"/>
      <c r="R22" s="27"/>
      <c r="W22" s="27"/>
    </row>
    <row r="23" ht="12.75">
      <c r="A23" s="42"/>
    </row>
    <row r="24" ht="12.75">
      <c r="A24" s="42"/>
    </row>
    <row r="25" ht="12.75">
      <c r="A25" s="42"/>
    </row>
    <row r="26" ht="12.75">
      <c r="A26" s="42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42"/>
    </row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  <row r="40" ht="12.75">
      <c r="A40" s="42"/>
    </row>
    <row r="41" ht="12.75">
      <c r="A41" s="42"/>
    </row>
    <row r="42" ht="12.75">
      <c r="A42" s="42"/>
    </row>
    <row r="43" ht="12.75">
      <c r="A43" s="42"/>
    </row>
    <row r="44" ht="12.75">
      <c r="A44" s="42"/>
    </row>
    <row r="45" ht="12.75">
      <c r="A45" s="42"/>
    </row>
    <row r="46" ht="12.75">
      <c r="A46" s="42"/>
    </row>
    <row r="47" ht="12.75">
      <c r="A47" s="42"/>
    </row>
    <row r="48" ht="12.75">
      <c r="A48" s="42"/>
    </row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</sheetData>
  <sheetProtection/>
  <mergeCells count="24">
    <mergeCell ref="W12:W13"/>
    <mergeCell ref="X12:X13"/>
    <mergeCell ref="K12:M12"/>
    <mergeCell ref="N12:P12"/>
    <mergeCell ref="Q12:S12"/>
    <mergeCell ref="T12:T13"/>
    <mergeCell ref="U12:U13"/>
    <mergeCell ref="V12:V13"/>
    <mergeCell ref="T11:X11"/>
    <mergeCell ref="A12:A13"/>
    <mergeCell ref="B12:B13"/>
    <mergeCell ref="C12:C13"/>
    <mergeCell ref="D12:D13"/>
    <mergeCell ref="E12:E13"/>
    <mergeCell ref="F12:F13"/>
    <mergeCell ref="G12:G13"/>
    <mergeCell ref="H12:H13"/>
    <mergeCell ref="J12:J13"/>
    <mergeCell ref="A3:X3"/>
    <mergeCell ref="A4:X4"/>
    <mergeCell ref="A5:X5"/>
    <mergeCell ref="A6:X6"/>
    <mergeCell ref="A7:X7"/>
    <mergeCell ref="A9:X9"/>
  </mergeCells>
  <printOptions/>
  <pageMargins left="0" right="0" top="0" bottom="0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2019-04-26T13:03:36Z</cp:lastPrinted>
  <dcterms:created xsi:type="dcterms:W3CDTF">1996-10-08T23:32:33Z</dcterms:created>
  <dcterms:modified xsi:type="dcterms:W3CDTF">2019-05-08T16:39:47Z</dcterms:modified>
  <cp:category/>
  <cp:version/>
  <cp:contentType/>
  <cp:contentStatus/>
</cp:coreProperties>
</file>