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180" tabRatio="888" activeTab="9"/>
  </bookViews>
  <sheets>
    <sheet name="МЛ " sheetId="1" r:id="rId1"/>
    <sheet name="№1 1.2" sheetId="2" r:id="rId2"/>
    <sheet name="№2 2.2" sheetId="3" r:id="rId3"/>
    <sheet name="мл 3-4" sheetId="4" r:id="rId4"/>
    <sheet name="ППДВ" sheetId="5" r:id="rId5"/>
    <sheet name="КПД" sheetId="6" r:id="rId6"/>
    <sheet name="ППюн" sheetId="7" r:id="rId7"/>
    <sheet name="КПюн" sheetId="8" r:id="rId8"/>
    <sheet name="МП" sheetId="9" r:id="rId9"/>
    <sheet name="СП1" sheetId="10" r:id="rId10"/>
    <sheet name="Справка" sheetId="11" r:id="rId11"/>
    <sheet name="Судейская" sheetId="12" r:id="rId12"/>
  </sheets>
  <definedNames>
    <definedName name="_xlfn.RANK.EQ" hidden="1">#NAME?</definedName>
    <definedName name="_xlnm.Print_Area" localSheetId="5">'КПД'!$A$1:$Z$25</definedName>
    <definedName name="_xlnm.Print_Area" localSheetId="0">'МЛ '!$A$1:$L$52</definedName>
    <definedName name="_xlnm.Print_Area" localSheetId="4">'ППДВ'!$A$1:$Z$32</definedName>
  </definedNames>
  <calcPr fullCalcOnLoad="1"/>
</workbook>
</file>

<file path=xl/sharedStrings.xml><?xml version="1.0" encoding="utf-8"?>
<sst xmlns="http://schemas.openxmlformats.org/spreadsheetml/2006/main" count="1254" uniqueCount="339">
  <si>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</si>
  <si>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</si>
  <si>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</si>
  <si>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</si>
  <si>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</si>
  <si>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</si>
  <si>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</si>
  <si>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</si>
  <si>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</si>
  <si>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</si>
  <si>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</si>
  <si>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</si>
  <si>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</si>
  <si>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 xml:space="preserve"> </t>
  </si>
  <si>
    <t>Ветеринарный врач</t>
  </si>
  <si>
    <t>Главный судья</t>
  </si>
  <si>
    <t>Главный секретарь</t>
  </si>
  <si>
    <t>КК "Форсайд" / Ленинградская область</t>
  </si>
  <si>
    <t>1Ю</t>
  </si>
  <si>
    <t>Мирецкая И.</t>
  </si>
  <si>
    <t>КК "Форсайд"/
Ленинградская область</t>
  </si>
  <si>
    <t>Русакова М.</t>
  </si>
  <si>
    <t>Савельева И.</t>
  </si>
  <si>
    <t>б/р</t>
  </si>
  <si>
    <t>самостоятельно</t>
  </si>
  <si>
    <r>
      <t xml:space="preserve">АРХИПОВА </t>
    </r>
    <r>
      <rPr>
        <sz val="8"/>
        <rFont val="Verdana"/>
        <family val="2"/>
      </rPr>
      <t>Екатерина</t>
    </r>
  </si>
  <si>
    <t>КМС</t>
  </si>
  <si>
    <r>
      <t xml:space="preserve">ГУРЦКАЯ </t>
    </r>
    <r>
      <rPr>
        <sz val="8"/>
        <rFont val="Verdana"/>
        <family val="2"/>
      </rPr>
      <t>Мариам, 2009</t>
    </r>
  </si>
  <si>
    <r>
      <t>ТОСКА БЭККЕР</t>
    </r>
    <r>
      <rPr>
        <sz val="8"/>
        <rFont val="Verdana"/>
        <family val="2"/>
      </rPr>
      <t>-07 (128)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т.-рыжая, уэльский пони, Ярт Калиф, Нидерланды</t>
    </r>
  </si>
  <si>
    <t>009981</t>
  </si>
  <si>
    <t>Гугучия Ш.</t>
  </si>
  <si>
    <t>009928</t>
  </si>
  <si>
    <t>Прихожай В.</t>
  </si>
  <si>
    <t>КК "Форсайд" / 
Ленинградская область</t>
  </si>
  <si>
    <t>Додонова О.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</si>
  <si>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</si>
  <si>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</si>
  <si>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 xml:space="preserve">НОВИНСКАЯ </t>
    </r>
    <r>
      <rPr>
        <sz val="8"/>
        <rFont val="Verdana"/>
        <family val="2"/>
      </rPr>
      <t>Дарья, 2011</t>
    </r>
  </si>
  <si>
    <t>Шахайдулина Н.</t>
  </si>
  <si>
    <t>Новинская М.</t>
  </si>
  <si>
    <t>Фролова И.П. - Санкт-Петербург</t>
  </si>
  <si>
    <t>021592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</si>
  <si>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</si>
  <si>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</si>
  <si>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</si>
  <si>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</si>
  <si>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</si>
  <si>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</si>
  <si>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</si>
  <si>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</si>
  <si>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Член ГСК</t>
  </si>
  <si>
    <t>Санкт-Петербург</t>
  </si>
  <si>
    <t>Технический делегат</t>
  </si>
  <si>
    <t>Шеф-стюард</t>
  </si>
  <si>
    <t>допущен</t>
  </si>
  <si>
    <t xml:space="preserve">Главный судья </t>
  </si>
  <si>
    <t>Бауман И.В.</t>
  </si>
  <si>
    <t>Фролова И.П.</t>
  </si>
  <si>
    <r>
      <t>ЭСМЕРАЛЬДА ПИНК-</t>
    </r>
    <r>
      <rPr>
        <sz val="8"/>
        <rFont val="Verdana"/>
        <family val="2"/>
      </rPr>
      <t>13 (117), коб., сол., уэльский пони, Cuppers Maikel, Московская обл.</t>
    </r>
  </si>
  <si>
    <r>
      <t>РОЗА'С САВАНЕТА</t>
    </r>
    <r>
      <rPr>
        <sz val="8"/>
        <rFont val="Verdana"/>
        <family val="2"/>
      </rPr>
      <t>-06 (148)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</si>
  <si>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t>005209</t>
  </si>
  <si>
    <t>017499</t>
  </si>
  <si>
    <r>
      <t xml:space="preserve">СВЕТАШОВА </t>
    </r>
    <r>
      <rPr>
        <sz val="8"/>
        <rFont val="Verdana"/>
        <family val="2"/>
      </rPr>
      <t>Полина, 2007</t>
    </r>
  </si>
  <si>
    <t>005307</t>
  </si>
  <si>
    <r>
      <t>ХИТЕРВИНС ТВИКЛС РОЗЕАННЕ</t>
    </r>
    <r>
      <rPr>
        <sz val="8"/>
        <rFont val="Verdana"/>
        <family val="2"/>
      </rPr>
      <t xml:space="preserve">-12 (149), коб., сол., уэльск. пони, Оеунс Велдс Винстон, Нидерланды </t>
    </r>
  </si>
  <si>
    <t>017484</t>
  </si>
  <si>
    <t>Светашов В.</t>
  </si>
  <si>
    <r>
      <t xml:space="preserve">КОРОТУН </t>
    </r>
    <r>
      <rPr>
        <sz val="8"/>
        <rFont val="Verdana"/>
        <family val="2"/>
      </rPr>
      <t>Кристина, 2011</t>
    </r>
  </si>
  <si>
    <t>000611</t>
  </si>
  <si>
    <r>
      <t xml:space="preserve">ФЕДОРОВА </t>
    </r>
    <r>
      <rPr>
        <sz val="8"/>
        <rFont val="Verdana"/>
        <family val="2"/>
      </rPr>
      <t>Дарья, 2005</t>
    </r>
  </si>
  <si>
    <t>069205</t>
  </si>
  <si>
    <t>Винокурова А.</t>
  </si>
  <si>
    <t>016191</t>
  </si>
  <si>
    <r>
      <t xml:space="preserve">ЗАЙЦЕВА </t>
    </r>
    <r>
      <rPr>
        <sz val="8"/>
        <rFont val="Verdana"/>
        <family val="2"/>
      </rPr>
      <t>Евгения, 2010</t>
    </r>
  </si>
  <si>
    <t>005310</t>
  </si>
  <si>
    <t>Архипова Е.</t>
  </si>
  <si>
    <r>
      <t>ОТВАЖНОЕ СЕРДЦЕ</t>
    </r>
    <r>
      <rPr>
        <sz val="8"/>
        <rFont val="Verdana"/>
        <family val="2"/>
      </rPr>
      <t>-11 (122), мер., бур., уэльск. пони, Вайлдхил Ноджин, Россия</t>
    </r>
  </si>
  <si>
    <t>Зам.главного секретаря</t>
  </si>
  <si>
    <t>004611</t>
  </si>
  <si>
    <t>Стюард</t>
  </si>
  <si>
    <t>2К</t>
  </si>
  <si>
    <r>
      <t xml:space="preserve">ГВОЗДЕНКО </t>
    </r>
    <r>
      <rPr>
        <sz val="8"/>
        <rFont val="Verdana"/>
        <family val="2"/>
      </rPr>
      <t>Леонид, 2010</t>
    </r>
  </si>
  <si>
    <t>004810</t>
  </si>
  <si>
    <t>017478</t>
  </si>
  <si>
    <t>Синкевич Е.</t>
  </si>
  <si>
    <t>1К</t>
  </si>
  <si>
    <t>Лободенко Н.Ю.</t>
  </si>
  <si>
    <t>Санталова О.</t>
  </si>
  <si>
    <t>Русинова Е.П.</t>
  </si>
  <si>
    <t>20-22 августа 2019</t>
  </si>
  <si>
    <r>
      <t xml:space="preserve">  SUMMER CUP 2019 
КУБОК КК "ФОРСАЙД", 3 ЭТАП
</t>
    </r>
    <r>
      <rPr>
        <sz val="10"/>
        <rFont val="Verdana"/>
        <family val="2"/>
      </rPr>
      <t>выездка (среди мальчиков и девочек до 15 лет, юношей и девушек, юниоров и юниорок, мужчин и женщин)
выездка (высота в холке до 150 см) (для мальчиков и девочек до 13 лет, 12-16 лет)</t>
    </r>
    <r>
      <rPr>
        <b/>
        <sz val="10"/>
        <rFont val="Verdana"/>
        <family val="2"/>
      </rPr>
      <t xml:space="preserve">
Региональные соревнования</t>
    </r>
  </si>
  <si>
    <r>
      <t xml:space="preserve">КОРОТУН </t>
    </r>
    <r>
      <rPr>
        <sz val="8"/>
        <rFont val="Verdana"/>
        <family val="2"/>
      </rPr>
      <t>Анастасия, 2006</t>
    </r>
  </si>
  <si>
    <t>013606</t>
  </si>
  <si>
    <t>Макарова И.</t>
  </si>
  <si>
    <r>
      <t>ДАНХИЛЛ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полукр., Дамаск, Ленинградская область</t>
    </r>
  </si>
  <si>
    <t>005877</t>
  </si>
  <si>
    <t>Гришановаич О.</t>
  </si>
  <si>
    <r>
      <t>ГУЛАМ</t>
    </r>
    <r>
      <rPr>
        <sz val="8"/>
        <rFont val="Verdana"/>
        <family val="2"/>
      </rPr>
      <t xml:space="preserve"> Кристина, 1999</t>
    </r>
  </si>
  <si>
    <t>056399</t>
  </si>
  <si>
    <r>
      <t>ДИНАНТ</t>
    </r>
    <r>
      <rPr>
        <sz val="8"/>
        <rFont val="Verdana"/>
        <family val="2"/>
      </rPr>
      <t>-08, жер., вор., KWPN, Сан Ремо, Нидерланды</t>
    </r>
  </si>
  <si>
    <t>016146</t>
  </si>
  <si>
    <t>Гулам А.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</si>
  <si>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</si>
  <si>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</si>
  <si>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>ТЕРРАНО</t>
    </r>
    <r>
      <rPr>
        <sz val="8"/>
        <rFont val="Verdana"/>
        <family val="2"/>
      </rPr>
      <t>-04, мер., гнед., нем. райт пони, Тимберлэнд, Германия</t>
    </r>
  </si>
  <si>
    <t>007464</t>
  </si>
  <si>
    <r>
      <t>ГОЛДЭН ТОЙ</t>
    </r>
    <r>
      <rPr>
        <sz val="8"/>
        <rFont val="Verdana"/>
        <family val="2"/>
      </rPr>
      <t>-13 (133), коб., бур., уэльский пони,Рошан Тамариск, КСК "Верона", Московская обл.</t>
    </r>
  </si>
  <si>
    <r>
      <t>МИСС ПОЛЛИ</t>
    </r>
    <r>
      <rPr>
        <sz val="8"/>
        <rFont val="Verdana"/>
        <family val="2"/>
      </rPr>
      <t>-09 (145),коб., сер., полукр.,Литл Милтон, Республика Марий-Эл</t>
    </r>
  </si>
  <si>
    <t>011231</t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</si>
  <si>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</si>
  <si>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</si>
  <si>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r>
      <t>КАЛХАВЕС ДЕ НОРА-</t>
    </r>
    <r>
      <rPr>
        <sz val="8"/>
        <rFont val="Verdana"/>
        <family val="2"/>
      </rPr>
      <t>07, коб., т.-рыж., датск. тепл., Де Ноир, Дания</t>
    </r>
  </si>
  <si>
    <t>018646</t>
  </si>
  <si>
    <t>Григорьева Г.</t>
  </si>
  <si>
    <r>
      <t>БОБРОВА</t>
    </r>
    <r>
      <rPr>
        <sz val="8"/>
        <rFont val="Verdana"/>
        <family val="2"/>
      </rPr>
      <t xml:space="preserve"> Варвара, 2005</t>
    </r>
  </si>
  <si>
    <t>018905</t>
  </si>
  <si>
    <r>
      <t>МЭЙДЖИК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</si>
  <si>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t>011234</t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</si>
  <si>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</si>
  <si>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t>010518</t>
  </si>
  <si>
    <r>
      <t xml:space="preserve">ТКАЧЕНКО </t>
    </r>
    <r>
      <rPr>
        <sz val="8"/>
        <rFont val="Verdana"/>
        <family val="2"/>
      </rPr>
      <t>Тимофей, 2011</t>
    </r>
  </si>
  <si>
    <t>002711</t>
  </si>
  <si>
    <t>023709</t>
  </si>
  <si>
    <r>
      <t xml:space="preserve">ЛИННИКОВА </t>
    </r>
    <r>
      <rPr>
        <sz val="8"/>
        <rFont val="Verdana"/>
        <family val="2"/>
      </rPr>
      <t>Наталья, 2009</t>
    </r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</si>
  <si>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</si>
  <si>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</si>
  <si>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r>
      <t>ЭРЕНС ХИТ</t>
    </r>
    <r>
      <rPr>
        <sz val="8"/>
        <rFont val="Verdana"/>
        <family val="2"/>
      </rPr>
      <t>-09, мер., т-гнед., вест., Ehrenpar, Россия</t>
    </r>
  </si>
  <si>
    <t>007635</t>
  </si>
  <si>
    <r>
      <t xml:space="preserve">РУСАКОВА </t>
    </r>
    <r>
      <rPr>
        <sz val="8"/>
        <rFont val="Verdana"/>
        <family val="2"/>
      </rPr>
      <t>Таисия, 2004</t>
    </r>
  </si>
  <si>
    <t>008904</t>
  </si>
  <si>
    <r>
      <t>ФРЕШЕНЕТ</t>
    </r>
    <r>
      <rPr>
        <sz val="8"/>
        <rFont val="Verdana"/>
        <family val="2"/>
      </rPr>
      <t>-04, мер., т-гнед., ган., Florestian I, Германия</t>
    </r>
  </si>
  <si>
    <t>103UX70</t>
  </si>
  <si>
    <r>
      <t xml:space="preserve">МАКАРОВА </t>
    </r>
    <r>
      <rPr>
        <sz val="8"/>
        <rFont val="Verdana"/>
        <family val="2"/>
      </rPr>
      <t>Ирина</t>
    </r>
  </si>
  <si>
    <t>073002</t>
  </si>
  <si>
    <t>Боброва М.</t>
  </si>
  <si>
    <r>
      <t xml:space="preserve">УСТРОВА </t>
    </r>
    <r>
      <rPr>
        <sz val="8"/>
        <rFont val="Verdana"/>
        <family val="2"/>
      </rPr>
      <t>Мария</t>
    </r>
  </si>
  <si>
    <t>017284</t>
  </si>
  <si>
    <t>011859</t>
  </si>
  <si>
    <t>Устрова М.</t>
  </si>
  <si>
    <t>Огулова Н.</t>
  </si>
  <si>
    <t>067805</t>
  </si>
  <si>
    <t>Горбачева И.</t>
  </si>
  <si>
    <t>КСК "Дерби"/
Ленинградская область</t>
  </si>
  <si>
    <r>
      <t xml:space="preserve">ДРОНОВА 
</t>
    </r>
    <r>
      <rPr>
        <sz val="8"/>
        <rFont val="Verdana"/>
        <family val="2"/>
      </rPr>
      <t>Елена</t>
    </r>
  </si>
  <si>
    <t>041996</t>
  </si>
  <si>
    <r>
      <t>ИЗУМРУД</t>
    </r>
    <r>
      <rPr>
        <sz val="8"/>
        <rFont val="Verdana"/>
        <family val="2"/>
      </rPr>
      <t>-12, мер., вор., полукровн., Реквизит, Беларусь</t>
    </r>
  </si>
  <si>
    <t>018627</t>
  </si>
  <si>
    <t>Дронова Е.</t>
  </si>
  <si>
    <t>Куцобина В.</t>
  </si>
  <si>
    <t>КСК "Талисман" / 
Ленинградская область</t>
  </si>
  <si>
    <r>
      <t xml:space="preserve">КАРАМЫШЕВА </t>
    </r>
    <r>
      <rPr>
        <sz val="8"/>
        <rFont val="Verdana"/>
        <family val="2"/>
      </rPr>
      <t>Светлана</t>
    </r>
  </si>
  <si>
    <t>008782</t>
  </si>
  <si>
    <r>
      <t>ОРИНОКО-</t>
    </r>
    <r>
      <rPr>
        <sz val="8"/>
        <rFont val="Verdana"/>
        <family val="2"/>
      </rPr>
      <t>11, мер., вор., укр. верх., Орбит, Украина</t>
    </r>
  </si>
  <si>
    <t>Карамышева С.</t>
  </si>
  <si>
    <t>ч/в /
Ленинградская область</t>
  </si>
  <si>
    <r>
      <t xml:space="preserve">ЗИБРЕВА </t>
    </r>
    <r>
      <rPr>
        <sz val="8"/>
        <rFont val="Verdana"/>
        <family val="2"/>
      </rPr>
      <t>Ольга</t>
    </r>
  </si>
  <si>
    <t>001469</t>
  </si>
  <si>
    <r>
      <t>ДЖЕНЕРАЛЬ ЭМ СИ-</t>
    </r>
    <r>
      <rPr>
        <sz val="8"/>
        <rFont val="Verdana"/>
        <family val="2"/>
      </rPr>
      <t>11, мер., бур., KWPN, Дон Счуфро, Нидерланды</t>
    </r>
  </si>
  <si>
    <t>011747</t>
  </si>
  <si>
    <t>Зибрева О.</t>
  </si>
  <si>
    <t>КСК "Перспектива" / 
Санкт-Петербург</t>
  </si>
  <si>
    <r>
      <t xml:space="preserve">СЕРГЕЕНКО </t>
    </r>
    <r>
      <rPr>
        <sz val="8"/>
        <rFont val="Verdana"/>
        <family val="2"/>
      </rPr>
      <t>Мария, 2005</t>
    </r>
  </si>
  <si>
    <t>058905</t>
  </si>
  <si>
    <r>
      <t>БАРИТОН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т.-рыж., УВП, Тембр, Украина</t>
    </r>
  </si>
  <si>
    <t>000734</t>
  </si>
  <si>
    <t>КСК "Приор"/
Санкт-Петербург</t>
  </si>
  <si>
    <r>
      <t>САНЦИСКО ДЖУНИОР-</t>
    </r>
    <r>
      <rPr>
        <sz val="8"/>
        <rFont val="Verdana"/>
        <family val="2"/>
      </rPr>
      <t>11, мер., вор., немецкая спорт., Санциско, Германия</t>
    </r>
  </si>
  <si>
    <r>
      <t xml:space="preserve">НЕОФИТОВА </t>
    </r>
    <r>
      <rPr>
        <sz val="8"/>
        <rFont val="Verdana"/>
        <family val="2"/>
      </rPr>
      <t>Юлия</t>
    </r>
  </si>
  <si>
    <t>012581</t>
  </si>
  <si>
    <r>
      <t>ДЕНВИЛЬ</t>
    </r>
    <r>
      <rPr>
        <sz val="8"/>
        <rFont val="Verdana"/>
        <family val="2"/>
      </rPr>
      <t>-07, жер., гнед., ганн, Давид, ОАО Акрон, Россия</t>
    </r>
  </si>
  <si>
    <t>013537</t>
  </si>
  <si>
    <t>Фонд "Еврейская община Великого Новгорода – ЦРК и ДН»"</t>
  </si>
  <si>
    <t>Пименова Т.</t>
  </si>
  <si>
    <t>КСК Фонда "Еврейская община В. Новгорода - ЦРК и ДН" / 
Новгородская область</t>
  </si>
  <si>
    <r>
      <t xml:space="preserve">КУЗНЕЦОВА </t>
    </r>
    <r>
      <rPr>
        <sz val="8"/>
        <rFont val="Verdana"/>
        <family val="2"/>
      </rPr>
      <t>Серафима, 2009</t>
    </r>
  </si>
  <si>
    <t>014909</t>
  </si>
  <si>
    <r>
      <t>ГРИММ</t>
    </r>
    <r>
      <rPr>
        <sz val="8"/>
        <rFont val="Verdana"/>
        <family val="2"/>
      </rPr>
      <t>-06, мер., сер., уэльск. пони, Шамрок мистер Оливер, Нидерланды</t>
    </r>
  </si>
  <si>
    <t>022773</t>
  </si>
  <si>
    <t>Фонд "Еврейская община Великого Новгорода"</t>
  </si>
  <si>
    <t>Неофитова Ю.</t>
  </si>
  <si>
    <r>
      <t xml:space="preserve">МИХАЙЛОВА </t>
    </r>
    <r>
      <rPr>
        <sz val="8"/>
        <rFont val="Verdana"/>
        <family val="2"/>
      </rPr>
      <t>Любовь, 2006</t>
    </r>
  </si>
  <si>
    <t>066506</t>
  </si>
  <si>
    <r>
      <t xml:space="preserve">МАКСИМЕНКО </t>
    </r>
    <r>
      <rPr>
        <sz val="8"/>
        <rFont val="Verdana"/>
        <family val="2"/>
      </rPr>
      <t>Юлия</t>
    </r>
  </si>
  <si>
    <t>003477</t>
  </si>
  <si>
    <r>
      <t>ЛАРА КРОФТ-</t>
    </r>
    <r>
      <rPr>
        <sz val="8"/>
        <rFont val="Verdana"/>
        <family val="2"/>
      </rPr>
      <t>13, коб., вор., уэльск. пони, Йсселвиедтс Каспаров , Ленинградская обл.</t>
    </r>
  </si>
  <si>
    <t>020562</t>
  </si>
  <si>
    <t>Епишин В.</t>
  </si>
  <si>
    <t>Кузенкова Р.</t>
  </si>
  <si>
    <t>КСК "Конная Лахта" / 
Санкт-Петербург</t>
  </si>
  <si>
    <r>
      <t xml:space="preserve">БУЛКИНА </t>
    </r>
    <r>
      <rPr>
        <sz val="8"/>
        <rFont val="Verdana"/>
        <family val="2"/>
      </rPr>
      <t>Полина, 2012</t>
    </r>
  </si>
  <si>
    <t>003512</t>
  </si>
  <si>
    <r>
      <t>ПАМИР-</t>
    </r>
    <r>
      <rPr>
        <sz val="8"/>
        <rFont val="Verdana"/>
        <family val="2"/>
      </rPr>
      <t>09 (105), мер., сер., полукр., Посандо, Россия</t>
    </r>
  </si>
  <si>
    <t>020561</t>
  </si>
  <si>
    <t>Тарасенко М.</t>
  </si>
  <si>
    <r>
      <t>ДИЕГО-</t>
    </r>
    <r>
      <rPr>
        <sz val="8"/>
        <rFont val="Verdana"/>
        <family val="2"/>
      </rPr>
      <t>08, мер., т.-гнед., KWPN, Флеминг, Нидерланды</t>
    </r>
  </si>
  <si>
    <t>023005</t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</si>
  <si>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</si>
  <si>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015277</t>
  </si>
  <si>
    <r>
      <t xml:space="preserve">ФОКИНА </t>
    </r>
    <r>
      <rPr>
        <sz val="8"/>
        <rFont val="Verdana"/>
        <family val="2"/>
      </rPr>
      <t>Анна</t>
    </r>
  </si>
  <si>
    <t>022678</t>
  </si>
  <si>
    <r>
      <t>МИРАКУЛИКС</t>
    </r>
    <r>
      <rPr>
        <sz val="8"/>
        <rFont val="Verdana"/>
        <family val="2"/>
      </rPr>
      <t>-08 (147), мер., палом., нем.райтпони, Miraculix S, Голландия</t>
    </r>
  </si>
  <si>
    <t>104AR84-Pony</t>
  </si>
  <si>
    <t>КК "Форсайд"/
Московская область</t>
  </si>
  <si>
    <r>
      <t>МАЛИБУ -</t>
    </r>
    <r>
      <rPr>
        <sz val="8"/>
        <rFont val="Verdana"/>
        <family val="2"/>
      </rPr>
      <t>15, коб., гнед., нем. верх. пони, Миракуликс С, Марий Эл Респ</t>
    </r>
  </si>
  <si>
    <t>020578</t>
  </si>
  <si>
    <r>
      <t>АРИЕНА ХОФ СИТСКЕ</t>
    </r>
    <r>
      <rPr>
        <sz val="8"/>
        <rFont val="Verdana"/>
        <family val="2"/>
      </rPr>
      <t>-03, коб., гнед., ньюфорестпони, неизв., Нидерланды</t>
    </r>
  </si>
  <si>
    <t>009917</t>
  </si>
  <si>
    <t>Самохин Р.</t>
  </si>
  <si>
    <t>Короткевич Д.</t>
  </si>
  <si>
    <t>КСК "Нева" /
Ленинградская область</t>
  </si>
  <si>
    <r>
      <t xml:space="preserve">ДОРОДНЫХ </t>
    </r>
    <r>
      <rPr>
        <sz val="8"/>
        <rFont val="Verdana"/>
        <family val="2"/>
      </rPr>
      <t>Ольга, 2004</t>
    </r>
  </si>
  <si>
    <t>047504</t>
  </si>
  <si>
    <r>
      <t>ПАРЦИВАЛЬ</t>
    </r>
    <r>
      <rPr>
        <sz val="8"/>
        <rFont val="Verdana"/>
        <family val="2"/>
      </rPr>
      <t>-04, мер., вор., вютемберг., Пик Джуниор, Германия</t>
    </r>
  </si>
  <si>
    <t>023210</t>
  </si>
  <si>
    <t>Кусмачева Ю.</t>
  </si>
  <si>
    <r>
      <t xml:space="preserve">КОНЬШИНА </t>
    </r>
    <r>
      <rPr>
        <sz val="8"/>
        <rFont val="Verdana"/>
        <family val="2"/>
      </rPr>
      <t>Ульяна, 2005</t>
    </r>
  </si>
  <si>
    <t>Линникова М.</t>
  </si>
  <si>
    <r>
      <t>ВЭЭФ АЙСЕДОРА  -</t>
    </r>
    <r>
      <rPr>
        <sz val="8"/>
        <rFont val="Verdana"/>
        <family val="2"/>
      </rPr>
      <t>15, коб., изабел., уэльск. пони, Кадланваллей Амаретто,  Московская обл.</t>
    </r>
  </si>
  <si>
    <t>020576</t>
  </si>
  <si>
    <r>
      <t xml:space="preserve">ЕВДОКИМОВА </t>
    </r>
    <r>
      <rPr>
        <sz val="8"/>
        <rFont val="Verdana"/>
        <family val="2"/>
      </rPr>
      <t>Милена, 2006</t>
    </r>
  </si>
  <si>
    <t>008806</t>
  </si>
  <si>
    <t>013529</t>
  </si>
  <si>
    <t>ФондЕврейская община Великого Новгорода</t>
  </si>
  <si>
    <t>Аравина Д.</t>
  </si>
  <si>
    <r>
      <t xml:space="preserve">ЗЯБКИН </t>
    </r>
    <r>
      <rPr>
        <sz val="8"/>
        <rFont val="Verdana"/>
        <family val="2"/>
      </rPr>
      <t>Андрей, 2005</t>
    </r>
  </si>
  <si>
    <t>008805</t>
  </si>
  <si>
    <t>016645</t>
  </si>
  <si>
    <t>КСК "Комарово"/ 
Санкт-Петербург</t>
  </si>
  <si>
    <r>
      <t xml:space="preserve">ГИЛЯРЕВСКАЯ </t>
    </r>
    <r>
      <rPr>
        <sz val="8"/>
        <rFont val="Verdana"/>
        <family val="2"/>
      </rPr>
      <t>Татьяна</t>
    </r>
  </si>
  <si>
    <t>011778</t>
  </si>
  <si>
    <t>Таирова Т.</t>
  </si>
  <si>
    <t>022290</t>
  </si>
  <si>
    <t>008419</t>
  </si>
  <si>
    <r>
      <t xml:space="preserve">КРУМПЕЛЬ </t>
    </r>
    <r>
      <rPr>
        <sz val="8"/>
        <rFont val="Verdana"/>
        <family val="2"/>
      </rPr>
      <t>Ирина</t>
    </r>
  </si>
  <si>
    <t>040596</t>
  </si>
  <si>
    <r>
      <t>ЗОРРО КУБАНИ-</t>
    </r>
    <r>
      <rPr>
        <sz val="8"/>
        <rFont val="Verdana"/>
        <family val="2"/>
      </rPr>
      <t>06,гн., трак.,Ротор, Красноларский край</t>
    </r>
  </si>
  <si>
    <t>009766</t>
  </si>
  <si>
    <r>
      <t xml:space="preserve">АРАВИНА </t>
    </r>
    <r>
      <rPr>
        <sz val="8"/>
        <rFont val="Verdana"/>
        <family val="2"/>
      </rPr>
      <t>Даль</t>
    </r>
  </si>
  <si>
    <t>013879</t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</si>
  <si>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Германия</t>
    </r>
  </si>
  <si>
    <r>
      <t>ГЕКТОР-</t>
    </r>
    <r>
      <rPr>
        <sz val="8"/>
        <rFont val="Verdana"/>
        <family val="2"/>
      </rPr>
      <t>04, жер.,вор., голшт., Луиз, Беларусь</t>
    </r>
  </si>
  <si>
    <r>
      <t>ВИД-</t>
    </r>
    <r>
      <rPr>
        <sz val="8"/>
        <rFont val="Verdana"/>
        <family val="2"/>
      </rPr>
      <t>08,  мер.,гн., ганн., Вивитон, ПАО Акрон</t>
    </r>
  </si>
  <si>
    <r>
      <t>МАГРЕЙ-</t>
    </r>
    <r>
      <rPr>
        <sz val="8"/>
        <rFont val="Verdana"/>
        <family val="2"/>
      </rPr>
      <t>12 (148), мер., сер., полукровн., Гетман, Россия</t>
    </r>
  </si>
  <si>
    <t>Ахачинский А.А. - ВК - Санкт-Петербург</t>
  </si>
  <si>
    <t>Ружинская Е.В. - 1К - Ленинградская область</t>
  </si>
  <si>
    <t>Разбитная Е.А.  - ВК - Санкт-Петербург</t>
  </si>
  <si>
    <t>Технические результаты</t>
  </si>
  <si>
    <t>МАНЕЖНАЯ ЕЗДА ФКС СПб №1.2 (2016г.)</t>
  </si>
  <si>
    <t>Место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</si>
  <si>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</si>
  <si>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</si>
  <si>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</si>
  <si>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</si>
  <si>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</si>
  <si>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</si>
  <si>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</si>
  <si>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</si>
  <si>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</si>
  <si>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</si>
  <si>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</si>
  <si>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</si>
  <si>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</si>
  <si>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</si>
  <si>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Младшая группа (7-8 лет)</t>
  </si>
  <si>
    <t>Средняя группа(9-11 лет)</t>
  </si>
  <si>
    <t>22 августа 2019г</t>
  </si>
  <si>
    <t>МАНЕЖНАЯ ЕЗДА ФКС СПб №2.2 (2016г.)</t>
  </si>
  <si>
    <t>Ахачинский А.А. - ВК- Санкт-Петербург</t>
  </si>
  <si>
    <r>
      <t xml:space="preserve">Судьи: </t>
    </r>
    <r>
      <rPr>
        <sz val="10"/>
        <color indexed="9"/>
        <rFont val="Verdana"/>
        <family val="2"/>
      </rPr>
      <t xml:space="preserve"> Н - Швецова К. - 2К - Санкт-Петербург, </t>
    </r>
    <r>
      <rPr>
        <b/>
        <sz val="10"/>
        <color indexed="9"/>
        <rFont val="Verdana"/>
        <family val="2"/>
      </rPr>
      <t>С - Кушнир М. - 2К- Ленинградская обл.</t>
    </r>
    <r>
      <rPr>
        <sz val="10"/>
        <color indexed="9"/>
        <rFont val="Verdana"/>
        <family val="2"/>
      </rPr>
      <t>, М - Беликов В. - ВК - Москва</t>
    </r>
  </si>
  <si>
    <t>Крупчатникова Е.</t>
  </si>
  <si>
    <t>КСК "Конная Лахта" / 
Ленинградская область</t>
  </si>
  <si>
    <t>Выездка (высота в холке до 150 см)</t>
  </si>
  <si>
    <t>-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</si>
  <si>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Швецова К. - 2К - Санкт-Петербург</t>
    </r>
    <r>
      <rPr>
        <sz val="10"/>
        <rFont val="Verdana"/>
        <family val="2"/>
      </rPr>
      <t>, М - Мирецкая И. - ВК - Санкт-Петербург</t>
    </r>
  </si>
  <si>
    <t>Средняя группа (9-11 лет)</t>
  </si>
  <si>
    <t xml:space="preserve">Выездка </t>
  </si>
  <si>
    <t>Оценка за качество элементов</t>
  </si>
  <si>
    <t>Оценка за технику</t>
  </si>
  <si>
    <t>к-во ош.</t>
  </si>
  <si>
    <t>Сумма баллов</t>
  </si>
  <si>
    <t>Средний %</t>
  </si>
  <si>
    <t>Рысь</t>
  </si>
  <si>
    <t>Шаг</t>
  </si>
  <si>
    <t>Галоп</t>
  </si>
  <si>
    <t>Подчинение</t>
  </si>
  <si>
    <t>Общее впечатление</t>
  </si>
  <si>
    <t>Езда для молодых лошадей 3-4 лет</t>
  </si>
  <si>
    <t>Судьи: Ахачинский А., Мирецкая И., Швецова К.</t>
  </si>
  <si>
    <t xml:space="preserve">ПРЕДВАРИТЕЛЬНЫЙ ПРИЗ В. ДЕТИ </t>
  </si>
  <si>
    <t>ЕЗДА</t>
  </si>
  <si>
    <t>Вып. норм</t>
  </si>
  <si>
    <t>Бутятова А.</t>
  </si>
  <si>
    <r>
      <t>МАГРЕЙ-</t>
    </r>
    <r>
      <rPr>
        <sz val="8"/>
        <rFont val="Verdana"/>
        <family val="2"/>
      </rPr>
      <t>12 (148), мер., сер., спорт. Помесь, Гетман</t>
    </r>
  </si>
  <si>
    <t>011831</t>
  </si>
  <si>
    <r>
      <t xml:space="preserve">МАХИНИНА </t>
    </r>
    <r>
      <rPr>
        <sz val="8"/>
        <rFont val="Verdana"/>
        <family val="2"/>
      </rPr>
      <t>Арина</t>
    </r>
  </si>
  <si>
    <r>
      <t>ГЕКТОР-</t>
    </r>
    <r>
      <rPr>
        <sz val="8"/>
        <rFont val="Verdana"/>
        <family val="2"/>
      </rPr>
      <t>04,вор., жер., голшт., Луис</t>
    </r>
  </si>
  <si>
    <t>Е</t>
  </si>
  <si>
    <t>(мужчины и женщины)</t>
  </si>
  <si>
    <r>
      <t>ГЕКТОР</t>
    </r>
    <r>
      <rPr>
        <sz val="8"/>
        <rFont val="Verdana"/>
        <family val="2"/>
      </rPr>
      <t>-04, жер., вор., голшт., Луиз, Беларусь</t>
    </r>
  </si>
  <si>
    <t>Осина О.</t>
  </si>
  <si>
    <t>КСК "Комарово" / Ленинградская область</t>
  </si>
  <si>
    <t xml:space="preserve">КОМАНДНЫЙ ПРИЗ. ДЕТИ </t>
  </si>
  <si>
    <r>
      <t xml:space="preserve">Зачет "Дети на лошадях"
</t>
    </r>
    <r>
      <rPr>
        <sz val="11"/>
        <rFont val="Verdana"/>
        <family val="2"/>
      </rPr>
      <t>(мальчики и девочки до 15 лет)</t>
    </r>
  </si>
  <si>
    <r>
      <t xml:space="preserve">Зачет "Открытый класс"
</t>
    </r>
    <r>
      <rPr>
        <sz val="11"/>
        <color indexed="8"/>
        <rFont val="Verdana"/>
        <family val="2"/>
      </rPr>
      <t>(мужчины и женщины)</t>
    </r>
  </si>
  <si>
    <r>
      <t>ВИД</t>
    </r>
    <r>
      <rPr>
        <sz val="8"/>
        <rFont val="Verdana"/>
        <family val="2"/>
      </rPr>
      <t>-08, мер., гнед., ганн, Вивитон, ОАО Акрон, Россия</t>
    </r>
  </si>
  <si>
    <r>
      <t>САКУРА-</t>
    </r>
    <r>
      <rPr>
        <sz val="8"/>
        <rFont val="Verdana"/>
        <family val="2"/>
      </rPr>
      <t>07, коб., гнед., трак., Фальер ХХ, Россия</t>
    </r>
  </si>
  <si>
    <t>КСК "Комарово"/
Санкт-Петербург</t>
  </si>
  <si>
    <r>
      <t xml:space="preserve">Судьи: </t>
    </r>
    <r>
      <rPr>
        <sz val="10"/>
        <rFont val="Verdana"/>
        <family val="2"/>
      </rPr>
      <t xml:space="preserve"> Е - Швецова К. - 2К - Санкт-Петербург, </t>
    </r>
    <r>
      <rPr>
        <b/>
        <sz val="10"/>
        <rFont val="Verdana"/>
        <family val="2"/>
      </rPr>
      <t>С - Ружинская Е. - 1К - Ленинградская обл.</t>
    </r>
    <r>
      <rPr>
        <sz val="10"/>
        <rFont val="Verdana"/>
        <family val="2"/>
      </rPr>
      <t>, М - Ахачинский А. - ВК - Санкт-Петербург</t>
    </r>
  </si>
  <si>
    <t>Выездка, вездка (высота в холке до 150 см)</t>
  </si>
  <si>
    <t>Выездка, выездка (высота в холке до 150 см)</t>
  </si>
  <si>
    <r>
      <t xml:space="preserve">Зачет "Дети на пони", старшая группа
</t>
    </r>
    <r>
      <rPr>
        <sz val="11"/>
        <rFont val="Verdana"/>
        <family val="2"/>
      </rPr>
      <t>выездка (высота в ходке до 150 см)</t>
    </r>
    <r>
      <rPr>
        <b/>
        <sz val="11"/>
        <rFont val="Verdana"/>
        <family val="2"/>
      </rPr>
      <t xml:space="preserve">
</t>
    </r>
    <r>
      <rPr>
        <sz val="11"/>
        <rFont val="Verdana"/>
        <family val="2"/>
      </rPr>
      <t>(мальчики и девочи 12-16 лет)</t>
    </r>
  </si>
  <si>
    <t>снят</t>
  </si>
  <si>
    <r>
      <t xml:space="preserve">Зачет "Дети"
</t>
    </r>
    <r>
      <rPr>
        <sz val="11"/>
        <rFont val="Verdana"/>
        <family val="2"/>
      </rPr>
      <t>вездка (мальчики и девочки до 15 лет)</t>
    </r>
  </si>
  <si>
    <r>
      <t xml:space="preserve">Зачет "Любители"
</t>
    </r>
    <r>
      <rPr>
        <sz val="11"/>
        <rFont val="Verdana"/>
        <family val="2"/>
      </rPr>
      <t>(мужчины и женщины)</t>
    </r>
  </si>
  <si>
    <r>
      <t xml:space="preserve">Зачет "Любители"
</t>
    </r>
    <r>
      <rPr>
        <sz val="11"/>
        <color indexed="8"/>
        <rFont val="Verdana"/>
        <family val="2"/>
      </rPr>
      <t>(мужчины и женщины)</t>
    </r>
  </si>
  <si>
    <t>КОМАНДНЫЙ ПРИЗ. ЮНОШИ</t>
  </si>
  <si>
    <r>
      <t xml:space="preserve">Зачет "Юноши"
</t>
    </r>
    <r>
      <rPr>
        <sz val="11"/>
        <rFont val="Verdana"/>
        <family val="2"/>
      </rPr>
      <t>(юноши и девушки 14-18 лет)</t>
    </r>
  </si>
  <si>
    <t>Чебунина О.</t>
  </si>
  <si>
    <t>ПРЕДВАРИТЕЛЬНЫЙ ПРИЗ. ЮНОШИ</t>
  </si>
  <si>
    <r>
      <t xml:space="preserve">SUMMER CUP 2019
КУБОК КК "ФОРСАЙД", 3 ЭТАП
</t>
    </r>
    <r>
      <rPr>
        <sz val="12"/>
        <rFont val="Verdana"/>
        <family val="2"/>
      </rPr>
      <t>Региональные соревнования
(соревнования для мальчиков и девочек до 13 лет)</t>
    </r>
  </si>
  <si>
    <r>
      <t xml:space="preserve">SUMMER CUP 2019
КУБОК КК "ФОРСАЙД", 3 ЭТАП
</t>
    </r>
    <r>
      <rPr>
        <sz val="12"/>
        <rFont val="Verdana"/>
        <family val="2"/>
      </rPr>
      <t>Региональные соревнования</t>
    </r>
  </si>
  <si>
    <t>В</t>
  </si>
  <si>
    <r>
      <t xml:space="preserve">Судьи: </t>
    </r>
    <r>
      <rPr>
        <sz val="10"/>
        <rFont val="Verdana"/>
        <family val="2"/>
      </rPr>
      <t xml:space="preserve"> Н -  Швецова К. - 2К - Санкт-Петербург, </t>
    </r>
    <r>
      <rPr>
        <b/>
        <sz val="10"/>
        <rFont val="Verdana"/>
        <family val="2"/>
      </rPr>
      <t>С -  Ахачинский А. - ВК - Санкт-Петербург</t>
    </r>
    <r>
      <rPr>
        <sz val="10"/>
        <rFont val="Verdana"/>
        <family val="2"/>
      </rPr>
      <t>, В - Ружинская Е. - 1К - Ленинградская обл.</t>
    </r>
  </si>
  <si>
    <t>Русаков С.</t>
  </si>
  <si>
    <t>МАЛЫЙ ПРИЗ</t>
  </si>
  <si>
    <r>
      <t xml:space="preserve">Зачет "Взрослые"
</t>
    </r>
    <r>
      <rPr>
        <sz val="11"/>
        <color indexed="8"/>
        <rFont val="Verdana"/>
        <family val="2"/>
      </rPr>
      <t>(мужчины и женщины)</t>
    </r>
  </si>
  <si>
    <r>
      <t xml:space="preserve">Зачет "Юниоры"
</t>
    </r>
    <r>
      <rPr>
        <sz val="11"/>
        <color indexed="8"/>
        <rFont val="Verdana"/>
        <family val="2"/>
      </rPr>
      <t>(юниоры и юниорки)</t>
    </r>
  </si>
  <si>
    <t>SUMMER CUP 2019
КУБОК КК "ФОРСАЙД", 3 ЭТАП
Региональные соревнования</t>
  </si>
  <si>
    <t>20-22 августа 2019 год</t>
  </si>
  <si>
    <t>Ахачинский А.А.</t>
  </si>
  <si>
    <t>20-22 августа 2019 года</t>
  </si>
  <si>
    <t>Мирецкая И.Н.</t>
  </si>
  <si>
    <t>Швецова К.А.</t>
  </si>
  <si>
    <t>Член ГСК, Технический делегат</t>
  </si>
  <si>
    <t>Ружинская Е.В.</t>
  </si>
  <si>
    <t>Разбитная Е.А.</t>
  </si>
  <si>
    <t>Кушнир М.С.</t>
  </si>
  <si>
    <t>Директор турнира</t>
  </si>
  <si>
    <t>СРЕДНИЙ ПРИЗ №1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</si>
</sst>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[$-FC19]d\ mmmm\ yyyy\ &quot;г.&quot;"/>
    <numFmt numFmtId="176" formatCode="h:mm;@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\ &quot;SFr.&quot;_-;\-* #,##0\ &quot;SFr.&quot;_-;_-* &quot;-&quot;\ &quot;SFr.&quot;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9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i/>
      <sz val="9"/>
      <name val="Verdana"/>
      <family val="2"/>
    </font>
    <font>
      <sz val="7"/>
      <name val="Verdana"/>
      <family val="2"/>
    </font>
    <font>
      <sz val="12"/>
      <name val="Verdana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i/>
      <sz val="12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3" fillId="0" borderId="0" xfId="127" applyFont="1" applyAlignment="1" applyProtection="1">
      <alignment vertical="center"/>
      <protection locked="0"/>
    </xf>
    <xf numFmtId="0" fontId="0" fillId="0" borderId="0" xfId="127" applyAlignment="1" applyProtection="1">
      <alignment vertical="center"/>
      <protection locked="0"/>
    </xf>
    <xf numFmtId="0" fontId="5" fillId="0" borderId="0" xfId="127" applyFont="1" applyAlignment="1" applyProtection="1">
      <alignment vertical="center"/>
      <protection locked="0"/>
    </xf>
    <xf numFmtId="0" fontId="7" fillId="0" borderId="0" xfId="127" applyFont="1" applyProtection="1">
      <alignment/>
      <protection locked="0"/>
    </xf>
    <xf numFmtId="0" fontId="7" fillId="0" borderId="0" xfId="127" applyFont="1" applyAlignment="1" applyProtection="1">
      <alignment wrapText="1"/>
      <protection locked="0"/>
    </xf>
    <xf numFmtId="0" fontId="7" fillId="0" borderId="0" xfId="127" applyFont="1" applyAlignment="1" applyProtection="1">
      <alignment shrinkToFit="1"/>
      <protection locked="0"/>
    </xf>
    <xf numFmtId="0" fontId="7" fillId="0" borderId="0" xfId="127" applyFont="1" applyAlignment="1" applyProtection="1">
      <alignment horizontal="left"/>
      <protection locked="0"/>
    </xf>
    <xf numFmtId="0" fontId="8" fillId="0" borderId="0" xfId="127" applyFont="1" applyProtection="1">
      <alignment/>
      <protection locked="0"/>
    </xf>
    <xf numFmtId="0" fontId="11" fillId="0" borderId="0" xfId="127" applyFont="1" applyAlignment="1" applyProtection="1">
      <alignment vertical="center"/>
      <protection locked="0"/>
    </xf>
    <xf numFmtId="0" fontId="12" fillId="0" borderId="0" xfId="127" applyFont="1" applyAlignment="1" applyProtection="1">
      <alignment vertical="center"/>
      <protection locked="0"/>
    </xf>
    <xf numFmtId="0" fontId="12" fillId="0" borderId="0" xfId="127" applyFont="1" applyAlignment="1" applyProtection="1">
      <alignment horizontal="center" vertical="center"/>
      <protection locked="0"/>
    </xf>
    <xf numFmtId="0" fontId="4" fillId="0" borderId="0" xfId="123" applyFont="1" applyAlignment="1" applyProtection="1">
      <alignment vertical="center"/>
      <protection locked="0"/>
    </xf>
    <xf numFmtId="0" fontId="0" fillId="0" borderId="0" xfId="127" applyFont="1" applyAlignment="1" applyProtection="1">
      <alignment vertical="center"/>
      <protection locked="0"/>
    </xf>
    <xf numFmtId="0" fontId="4" fillId="0" borderId="0" xfId="127" applyFont="1" applyAlignment="1" applyProtection="1">
      <alignment horizontal="left" vertical="center"/>
      <protection locked="0"/>
    </xf>
    <xf numFmtId="0" fontId="12" fillId="0" borderId="0" xfId="127" applyFont="1" applyAlignment="1" applyProtection="1">
      <alignment horizontal="left" vertical="center"/>
      <protection locked="0"/>
    </xf>
    <xf numFmtId="0" fontId="12" fillId="0" borderId="0" xfId="127" applyFont="1" applyAlignment="1" applyProtection="1">
      <alignment horizontal="center" vertical="center" wrapText="1"/>
      <protection locked="0"/>
    </xf>
    <xf numFmtId="0" fontId="0" fillId="0" borderId="0" xfId="127" applyFont="1" applyAlignment="1" applyProtection="1">
      <alignment horizontal="center" vertical="center"/>
      <protection locked="0"/>
    </xf>
    <xf numFmtId="0" fontId="14" fillId="0" borderId="0" xfId="127" applyFont="1" applyAlignment="1" applyProtection="1">
      <alignment horizontal="center" vertical="center"/>
      <protection locked="0"/>
    </xf>
    <xf numFmtId="0" fontId="0" fillId="0" borderId="0" xfId="127" applyAlignment="1" applyProtection="1">
      <alignment horizontal="center" vertical="center" wrapText="1"/>
      <protection locked="0"/>
    </xf>
    <xf numFmtId="0" fontId="9" fillId="0" borderId="0" xfId="127" applyFont="1" applyAlignment="1" applyProtection="1">
      <alignment vertical="center"/>
      <protection locked="0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49" fontId="10" fillId="0" borderId="10" xfId="42" applyNumberFormat="1" applyFont="1" applyBorder="1" applyAlignment="1" applyProtection="1">
      <alignment horizontal="center" vertical="center"/>
      <protection locked="0"/>
    </xf>
    <xf numFmtId="49" fontId="10" fillId="0" borderId="10" xfId="57" applyNumberFormat="1" applyFont="1" applyBorder="1" applyAlignment="1" applyProtection="1">
      <alignment horizontal="center" vertical="center" wrapText="1"/>
      <protection locked="0"/>
    </xf>
    <xf numFmtId="0" fontId="10" fillId="0" borderId="10" xfId="99" applyFont="1" applyBorder="1" applyAlignment="1" applyProtection="1">
      <alignment horizontal="center" vertical="center" wrapText="1"/>
      <protection locked="0"/>
    </xf>
    <xf numFmtId="49" fontId="7" fillId="33" borderId="10" xfId="58" applyNumberFormat="1" applyFont="1" applyFill="1" applyBorder="1" applyAlignment="1" applyProtection="1">
      <alignment vertical="center" wrapText="1"/>
      <protection locked="0"/>
    </xf>
    <xf numFmtId="0" fontId="10" fillId="34" borderId="10" xfId="113" applyFont="1" applyFill="1" applyBorder="1" applyAlignment="1" applyProtection="1">
      <alignment horizontal="center" vertical="center" wrapText="1"/>
      <protection locked="0"/>
    </xf>
    <xf numFmtId="49" fontId="10" fillId="0" borderId="10" xfId="136" applyNumberFormat="1" applyFont="1" applyBorder="1" applyAlignment="1" applyProtection="1">
      <alignment horizontal="center" vertical="center" wrapText="1"/>
      <protection locked="0"/>
    </xf>
    <xf numFmtId="49" fontId="7" fillId="33" borderId="10" xfId="113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116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45" applyNumberFormat="1" applyFont="1" applyBorder="1" applyAlignment="1" applyProtection="1">
      <alignment vertical="center" wrapText="1"/>
      <protection locked="0"/>
    </xf>
    <xf numFmtId="49" fontId="10" fillId="34" borderId="10" xfId="63" applyNumberFormat="1" applyFont="1" applyFill="1" applyBorder="1" applyAlignment="1" applyProtection="1">
      <alignment horizontal="center" vertical="center"/>
      <protection locked="0"/>
    </xf>
    <xf numFmtId="0" fontId="10" fillId="34" borderId="10" xfId="82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10" fillId="33" borderId="10" xfId="13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7" applyFont="1" applyBorder="1" applyAlignment="1" applyProtection="1">
      <alignment horizontal="center" vertical="center"/>
      <protection locked="0"/>
    </xf>
    <xf numFmtId="0" fontId="10" fillId="33" borderId="10" xfId="113" applyFont="1" applyFill="1" applyBorder="1" applyAlignment="1" applyProtection="1">
      <alignment horizontal="center" vertical="center" wrapText="1"/>
      <protection locked="0"/>
    </xf>
    <xf numFmtId="0" fontId="7" fillId="33" borderId="10" xfId="134" applyFont="1" applyFill="1" applyBorder="1" applyAlignment="1" applyProtection="1">
      <alignment horizontal="left" vertical="center" wrapText="1"/>
      <protection locked="0"/>
    </xf>
    <xf numFmtId="49" fontId="10" fillId="0" borderId="10" xfId="137" applyNumberFormat="1" applyFont="1" applyBorder="1" applyAlignment="1" applyProtection="1">
      <alignment horizontal="center" vertical="center" wrapText="1"/>
      <protection locked="0"/>
    </xf>
    <xf numFmtId="0" fontId="4" fillId="0" borderId="0" xfId="127" applyFont="1" applyAlignment="1" applyProtection="1">
      <alignment vertical="center"/>
      <protection locked="0"/>
    </xf>
    <xf numFmtId="0" fontId="0" fillId="0" borderId="0" xfId="119" applyAlignment="1" applyProtection="1">
      <alignment vertical="center"/>
      <protection locked="0"/>
    </xf>
    <xf numFmtId="0" fontId="15" fillId="0" borderId="0" xfId="138" applyFont="1" applyAlignment="1">
      <alignment vertical="center" wrapText="1"/>
      <protection/>
    </xf>
    <xf numFmtId="0" fontId="0" fillId="0" borderId="0" xfId="96">
      <alignment/>
      <protection/>
    </xf>
    <xf numFmtId="0" fontId="17" fillId="0" borderId="0" xfId="119" applyFont="1" applyAlignment="1" applyProtection="1">
      <alignment vertical="center"/>
      <protection locked="0"/>
    </xf>
    <xf numFmtId="0" fontId="17" fillId="0" borderId="10" xfId="119" applyFont="1" applyBorder="1" applyAlignment="1" applyProtection="1">
      <alignment vertical="center"/>
      <protection locked="0"/>
    </xf>
    <xf numFmtId="0" fontId="0" fillId="0" borderId="10" xfId="96" applyBorder="1">
      <alignment/>
      <protection/>
    </xf>
    <xf numFmtId="0" fontId="10" fillId="0" borderId="10" xfId="119" applyFont="1" applyBorder="1" applyAlignment="1" applyProtection="1">
      <alignment vertical="center"/>
      <protection locked="0"/>
    </xf>
    <xf numFmtId="0" fontId="4" fillId="0" borderId="10" xfId="119" applyFont="1" applyBorder="1" applyAlignment="1" applyProtection="1">
      <alignment vertical="center"/>
      <protection locked="0"/>
    </xf>
    <xf numFmtId="0" fontId="10" fillId="0" borderId="10" xfId="119" applyFont="1" applyBorder="1" applyAlignment="1" applyProtection="1">
      <alignment vertical="center" wrapText="1"/>
      <protection locked="0"/>
    </xf>
    <xf numFmtId="0" fontId="4" fillId="0" borderId="0" xfId="119" applyFont="1" applyAlignment="1" applyProtection="1">
      <alignment vertical="center"/>
      <protection locked="0"/>
    </xf>
    <xf numFmtId="49" fontId="4" fillId="0" borderId="0" xfId="119" applyNumberFormat="1" applyFont="1" applyAlignment="1" applyProtection="1">
      <alignment vertical="center"/>
      <protection locked="0"/>
    </xf>
    <xf numFmtId="0" fontId="0" fillId="0" borderId="0" xfId="119" applyAlignment="1" applyProtection="1">
      <alignment horizontal="center" vertical="center"/>
      <protection locked="0"/>
    </xf>
    <xf numFmtId="0" fontId="10" fillId="0" borderId="10" xfId="100" applyFont="1" applyBorder="1" applyAlignment="1" applyProtection="1">
      <alignment horizontal="center" vertical="center" wrapText="1"/>
      <protection locked="0"/>
    </xf>
    <xf numFmtId="0" fontId="2" fillId="0" borderId="0" xfId="127" applyFont="1" applyAlignment="1" applyProtection="1">
      <alignment vertical="center" wrapText="1"/>
      <protection locked="0"/>
    </xf>
    <xf numFmtId="49" fontId="7" fillId="35" borderId="10" xfId="58" applyNumberFormat="1" applyFont="1" applyFill="1" applyBorder="1" applyAlignment="1" applyProtection="1">
      <alignment vertical="center" wrapText="1"/>
      <protection locked="0"/>
    </xf>
    <xf numFmtId="0" fontId="10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6" applyFont="1" applyBorder="1" applyAlignment="1" applyProtection="1">
      <alignment horizontal="center" vertical="center" wrapText="1"/>
      <protection locked="0"/>
    </xf>
    <xf numFmtId="49" fontId="10" fillId="33" borderId="10" xfId="100" applyNumberFormat="1" applyFont="1" applyFill="1" applyBorder="1" applyAlignment="1">
      <alignment horizontal="center" vertical="center" wrapText="1"/>
      <protection/>
    </xf>
    <xf numFmtId="49" fontId="10" fillId="33" borderId="10" xfId="11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07" applyFont="1" applyFill="1" applyBorder="1" applyAlignment="1" applyProtection="1">
      <alignment horizontal="center" vertical="center" wrapText="1"/>
      <protection locked="0"/>
    </xf>
    <xf numFmtId="49" fontId="7" fillId="33" borderId="10" xfId="115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126" applyFont="1" applyFill="1" applyBorder="1" applyAlignment="1" applyProtection="1">
      <alignment horizontal="center" vertical="center" wrapText="1"/>
      <protection locked="0"/>
    </xf>
    <xf numFmtId="0" fontId="7" fillId="33" borderId="10" xfId="135" applyFont="1" applyFill="1" applyBorder="1" applyAlignment="1" applyProtection="1">
      <alignment horizontal="left" vertical="center" wrapText="1"/>
      <protection locked="0"/>
    </xf>
    <xf numFmtId="0" fontId="10" fillId="33" borderId="10" xfId="100" applyFont="1" applyFill="1" applyBorder="1" applyAlignment="1" applyProtection="1">
      <alignment horizontal="center" vertical="center" wrapText="1"/>
      <protection locked="0"/>
    </xf>
    <xf numFmtId="49" fontId="10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102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02" applyFont="1" applyFill="1" applyBorder="1" applyAlignment="1" applyProtection="1">
      <alignment horizontal="center" vertical="center" wrapText="1"/>
      <protection locked="0"/>
    </xf>
    <xf numFmtId="49" fontId="10" fillId="33" borderId="10" xfId="137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124" applyFont="1" applyFill="1" applyBorder="1" applyAlignment="1" applyProtection="1">
      <alignment horizontal="center" vertical="center" wrapText="1"/>
      <protection locked="0"/>
    </xf>
    <xf numFmtId="0" fontId="7" fillId="33" borderId="10" xfId="58" applyNumberFormat="1" applyFont="1" applyFill="1" applyBorder="1" applyAlignment="1" applyProtection="1">
      <alignment vertical="center" wrapText="1"/>
      <protection locked="0"/>
    </xf>
    <xf numFmtId="0" fontId="10" fillId="33" borderId="10" xfId="125" applyFont="1" applyFill="1" applyBorder="1" applyAlignment="1" applyProtection="1">
      <alignment horizontal="center" vertical="center" wrapText="1"/>
      <protection locked="0"/>
    </xf>
    <xf numFmtId="0" fontId="10" fillId="36" borderId="10" xfId="115" applyFont="1" applyFill="1" applyBorder="1" applyAlignment="1" applyProtection="1">
      <alignment horizontal="center" vertical="center" wrapText="1"/>
      <protection locked="0"/>
    </xf>
    <xf numFmtId="49" fontId="10" fillId="36" borderId="10" xfId="107" applyNumberFormat="1" applyFont="1" applyFill="1" applyBorder="1" applyAlignment="1">
      <alignment horizontal="center" vertical="center" wrapText="1"/>
      <protection/>
    </xf>
    <xf numFmtId="0" fontId="10" fillId="36" borderId="10" xfId="107" applyFont="1" applyFill="1" applyBorder="1" applyAlignment="1" applyProtection="1">
      <alignment horizontal="center" vertical="center"/>
      <protection locked="0"/>
    </xf>
    <xf numFmtId="0" fontId="10" fillId="0" borderId="10" xfId="128" applyFont="1" applyBorder="1" applyAlignment="1" applyProtection="1">
      <alignment horizontal="center" vertical="center" wrapText="1"/>
      <protection locked="0"/>
    </xf>
    <xf numFmtId="0" fontId="10" fillId="33" borderId="10" xfId="110" applyFont="1" applyFill="1" applyBorder="1" applyAlignment="1" applyProtection="1">
      <alignment horizontal="center" vertical="center" wrapText="1"/>
      <protection locked="0"/>
    </xf>
    <xf numFmtId="0" fontId="10" fillId="0" borderId="10" xfId="84" applyFont="1" applyBorder="1" applyAlignment="1" applyProtection="1">
      <alignment horizontal="center" vertical="center"/>
      <protection locked="0"/>
    </xf>
    <xf numFmtId="49" fontId="10" fillId="0" borderId="10" xfId="62" applyNumberFormat="1" applyFont="1" applyBorder="1" applyAlignment="1" applyProtection="1">
      <alignment horizontal="center" vertical="center" wrapText="1"/>
      <protection locked="0"/>
    </xf>
    <xf numFmtId="49" fontId="10" fillId="0" borderId="10" xfId="130" applyNumberFormat="1" applyFont="1" applyBorder="1" applyAlignment="1" applyProtection="1">
      <alignment horizontal="center" vertical="center" wrapText="1"/>
      <protection locked="0"/>
    </xf>
    <xf numFmtId="0" fontId="10" fillId="33" borderId="10" xfId="130" applyFont="1" applyFill="1" applyBorder="1" applyAlignment="1" applyProtection="1">
      <alignment horizontal="center" vertical="center" wrapText="1"/>
      <protection locked="0"/>
    </xf>
    <xf numFmtId="0" fontId="10" fillId="33" borderId="10" xfId="115" applyFont="1" applyFill="1" applyBorder="1" applyAlignment="1" applyProtection="1">
      <alignment horizontal="center" vertical="center" wrapText="1"/>
      <protection locked="0"/>
    </xf>
    <xf numFmtId="0" fontId="10" fillId="0" borderId="10" xfId="125" applyFont="1" applyBorder="1" applyAlignment="1" applyProtection="1">
      <alignment horizontal="center" vertical="center" wrapText="1"/>
      <protection locked="0"/>
    </xf>
    <xf numFmtId="0" fontId="7" fillId="0" borderId="10" xfId="135" applyFont="1" applyBorder="1" applyAlignment="1" applyProtection="1">
      <alignment horizontal="left" vertical="center" wrapText="1"/>
      <protection locked="0"/>
    </xf>
    <xf numFmtId="0" fontId="10" fillId="33" borderId="10" xfId="84" applyFont="1" applyFill="1" applyBorder="1" applyAlignment="1" applyProtection="1">
      <alignment horizontal="center" vertical="center"/>
      <protection locked="0"/>
    </xf>
    <xf numFmtId="49" fontId="10" fillId="0" borderId="10" xfId="86" applyNumberFormat="1" applyFont="1" applyBorder="1" applyAlignment="1">
      <alignment horizontal="center" vertical="center" wrapText="1"/>
      <protection/>
    </xf>
    <xf numFmtId="49" fontId="10" fillId="0" borderId="10" xfId="110" applyNumberFormat="1" applyFont="1" applyBorder="1" applyAlignment="1" applyProtection="1">
      <alignment horizontal="center" vertical="center" wrapText="1"/>
      <protection locked="0"/>
    </xf>
    <xf numFmtId="0" fontId="18" fillId="0" borderId="0" xfId="127" applyFont="1" applyAlignment="1" applyProtection="1">
      <alignment horizontal="right"/>
      <protection locked="0"/>
    </xf>
    <xf numFmtId="0" fontId="7" fillId="37" borderId="10" xfId="127" applyFont="1" applyFill="1" applyBorder="1" applyAlignment="1" applyProtection="1">
      <alignment horizontal="center" vertical="center" textRotation="90" wrapText="1"/>
      <protection locked="0"/>
    </xf>
    <xf numFmtId="0" fontId="7" fillId="37" borderId="10" xfId="127" applyFont="1" applyFill="1" applyBorder="1" applyAlignment="1" applyProtection="1">
      <alignment horizontal="center" vertical="center" wrapText="1"/>
      <protection locked="0"/>
    </xf>
    <xf numFmtId="0" fontId="7" fillId="35" borderId="10" xfId="128" applyFont="1" applyFill="1" applyBorder="1" applyAlignment="1" applyProtection="1">
      <alignment horizontal="left" vertical="center" wrapText="1"/>
      <protection locked="0"/>
    </xf>
    <xf numFmtId="49" fontId="10" fillId="33" borderId="10" xfId="48" applyNumberFormat="1" applyFont="1" applyFill="1" applyBorder="1" applyAlignment="1" applyProtection="1">
      <alignment horizontal="center" vertical="center"/>
      <protection locked="0"/>
    </xf>
    <xf numFmtId="0" fontId="10" fillId="0" borderId="10" xfId="100" applyFont="1" applyFill="1" applyBorder="1" applyAlignment="1" applyProtection="1">
      <alignment horizontal="center" vertical="center" wrapText="1"/>
      <protection locked="0"/>
    </xf>
    <xf numFmtId="0" fontId="10" fillId="33" borderId="10" xfId="128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84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84" applyNumberFormat="1" applyFont="1" applyFill="1" applyBorder="1" applyAlignment="1">
      <alignment horizontal="center" vertical="center" wrapText="1"/>
      <protection/>
    </xf>
    <xf numFmtId="49" fontId="7" fillId="33" borderId="10" xfId="10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93" applyNumberFormat="1" applyFont="1" applyFill="1" applyBorder="1" applyAlignment="1">
      <alignment horizontal="center" vertical="center" wrapText="1"/>
      <protection/>
    </xf>
    <xf numFmtId="0" fontId="10" fillId="33" borderId="10" xfId="129" applyFont="1" applyFill="1" applyBorder="1" applyAlignment="1" applyProtection="1">
      <alignment horizontal="center" vertical="center"/>
      <protection locked="0"/>
    </xf>
    <xf numFmtId="49" fontId="10" fillId="33" borderId="10" xfId="51" applyNumberFormat="1" applyFont="1" applyFill="1" applyBorder="1" applyAlignment="1" applyProtection="1">
      <alignment horizontal="center" vertical="center"/>
      <protection locked="0"/>
    </xf>
    <xf numFmtId="0" fontId="10" fillId="33" borderId="10" xfId="127" applyFont="1" applyFill="1" applyBorder="1" applyAlignment="1" applyProtection="1">
      <alignment horizontal="center" vertical="center" wrapText="1"/>
      <protection locked="0"/>
    </xf>
    <xf numFmtId="0" fontId="7" fillId="33" borderId="10" xfId="127" applyFont="1" applyFill="1" applyBorder="1" applyAlignment="1" applyProtection="1">
      <alignment horizontal="center" vertical="center" textRotation="90" wrapText="1"/>
      <protection locked="0"/>
    </xf>
    <xf numFmtId="49" fontId="10" fillId="0" borderId="10" xfId="86" applyNumberFormat="1" applyFont="1" applyFill="1" applyBorder="1" applyAlignment="1">
      <alignment horizontal="center" vertical="center" wrapText="1"/>
      <protection/>
    </xf>
    <xf numFmtId="0" fontId="10" fillId="0" borderId="10" xfId="84" applyNumberFormat="1" applyFont="1" applyFill="1" applyBorder="1" applyAlignment="1" applyProtection="1">
      <alignment horizontal="center" vertical="center"/>
      <protection locked="0"/>
    </xf>
    <xf numFmtId="49" fontId="10" fillId="0" borderId="10" xfId="13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30" applyFont="1" applyFill="1" applyBorder="1" applyAlignment="1" applyProtection="1">
      <alignment horizontal="center" vertical="center" wrapText="1"/>
      <protection locked="0"/>
    </xf>
    <xf numFmtId="49" fontId="7" fillId="0" borderId="10" xfId="113" applyNumberFormat="1" applyFont="1" applyBorder="1" applyAlignment="1" applyProtection="1">
      <alignment horizontal="left" vertical="center" wrapText="1"/>
      <protection locked="0"/>
    </xf>
    <xf numFmtId="49" fontId="7" fillId="36" borderId="10" xfId="69" applyNumberFormat="1" applyFont="1" applyFill="1" applyBorder="1" applyAlignment="1" applyProtection="1">
      <alignment vertical="center" wrapText="1"/>
      <protection locked="0"/>
    </xf>
    <xf numFmtId="49" fontId="10" fillId="33" borderId="10" xfId="58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84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48" applyNumberFormat="1" applyFont="1" applyBorder="1" applyAlignment="1" applyProtection="1">
      <alignment horizontal="center" vertical="center"/>
      <protection locked="0"/>
    </xf>
    <xf numFmtId="0" fontId="10" fillId="0" borderId="10" xfId="127" applyFont="1" applyFill="1" applyBorder="1" applyAlignment="1" applyProtection="1">
      <alignment horizontal="center" vertical="center"/>
      <protection locked="0"/>
    </xf>
    <xf numFmtId="0" fontId="7" fillId="33" borderId="10" xfId="125" applyNumberFormat="1" applyFont="1" applyFill="1" applyBorder="1" applyAlignment="1" applyProtection="1">
      <alignment vertical="center" wrapText="1"/>
      <protection locked="0"/>
    </xf>
    <xf numFmtId="49" fontId="10" fillId="0" borderId="10" xfId="97" applyNumberFormat="1" applyFont="1" applyFill="1" applyBorder="1" applyAlignment="1">
      <alignment horizontal="center" vertical="center" wrapText="1"/>
      <protection/>
    </xf>
    <xf numFmtId="0" fontId="10" fillId="0" borderId="10" xfId="113" applyFont="1" applyFill="1" applyBorder="1" applyAlignment="1" applyProtection="1">
      <alignment horizontal="center" vertical="center" wrapText="1"/>
      <protection locked="0"/>
    </xf>
    <xf numFmtId="0" fontId="7" fillId="0" borderId="10" xfId="135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100" applyNumberFormat="1" applyFont="1" applyFill="1" applyBorder="1" applyAlignment="1">
      <alignment horizontal="center"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9" applyNumberFormat="1" applyFont="1" applyFill="1" applyBorder="1" applyAlignment="1" applyProtection="1">
      <alignment horizontal="center" vertical="center"/>
      <protection locked="0"/>
    </xf>
    <xf numFmtId="0" fontId="12" fillId="0" borderId="0" xfId="127" applyFont="1" applyFill="1" applyAlignment="1" applyProtection="1">
      <alignment vertical="center"/>
      <protection locked="0"/>
    </xf>
    <xf numFmtId="49" fontId="10" fillId="34" borderId="10" xfId="11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5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left" vertical="center" wrapText="1"/>
    </xf>
    <xf numFmtId="0" fontId="10" fillId="33" borderId="10" xfId="84" applyNumberFormat="1" applyFont="1" applyFill="1" applyBorder="1" applyAlignment="1" applyProtection="1">
      <alignment horizontal="center" vertical="center"/>
      <protection locked="0"/>
    </xf>
    <xf numFmtId="49" fontId="10" fillId="0" borderId="10" xfId="11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84" applyNumberFormat="1" applyFont="1" applyFill="1" applyBorder="1" applyAlignment="1">
      <alignment horizontal="center" vertical="center" wrapText="1"/>
      <protection/>
    </xf>
    <xf numFmtId="0" fontId="7" fillId="0" borderId="10" xfId="73" applyNumberFormat="1" applyFont="1" applyFill="1" applyBorder="1" applyAlignment="1" applyProtection="1">
      <alignment vertical="center" wrapText="1"/>
      <protection locked="0"/>
    </xf>
    <xf numFmtId="49" fontId="10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2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3" applyFont="1" applyBorder="1" applyAlignment="1" applyProtection="1">
      <alignment vertical="center" wrapText="1"/>
      <protection locked="0"/>
    </xf>
    <xf numFmtId="49" fontId="10" fillId="0" borderId="10" xfId="84" applyNumberFormat="1" applyFont="1" applyBorder="1" applyAlignment="1" applyProtection="1">
      <alignment horizontal="center" vertical="center" wrapText="1"/>
      <protection locked="0"/>
    </xf>
    <xf numFmtId="49" fontId="7" fillId="35" borderId="10" xfId="114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11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84" applyFont="1" applyBorder="1" applyAlignment="1">
      <alignment horizontal="center" vertical="center" wrapText="1"/>
      <protection/>
    </xf>
    <xf numFmtId="49" fontId="10" fillId="36" borderId="10" xfId="90" applyNumberFormat="1" applyFont="1" applyFill="1" applyBorder="1" applyAlignment="1" applyProtection="1">
      <alignment horizontal="center" vertical="center"/>
      <protection locked="0"/>
    </xf>
    <xf numFmtId="0" fontId="10" fillId="36" borderId="10" xfId="129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10" fillId="33" borderId="10" xfId="13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107" applyFont="1" applyFill="1" applyBorder="1" applyAlignment="1" applyProtection="1">
      <alignment horizontal="center" vertical="center" wrapText="1"/>
      <protection locked="0"/>
    </xf>
    <xf numFmtId="49" fontId="10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113" applyFont="1" applyFill="1" applyBorder="1" applyAlignment="1" applyProtection="1">
      <alignment horizontal="left" vertical="center" wrapText="1"/>
      <protection locked="0"/>
    </xf>
    <xf numFmtId="49" fontId="10" fillId="33" borderId="10" xfId="58" applyNumberFormat="1" applyFont="1" applyFill="1" applyBorder="1" applyAlignment="1" applyProtection="1">
      <alignment horizontal="center" vertical="center"/>
      <protection locked="0"/>
    </xf>
    <xf numFmtId="0" fontId="10" fillId="33" borderId="10" xfId="53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69" applyNumberFormat="1" applyFont="1" applyFill="1" applyBorder="1" applyAlignment="1" applyProtection="1">
      <alignment vertical="center" wrapText="1"/>
      <protection locked="0"/>
    </xf>
    <xf numFmtId="49" fontId="10" fillId="33" borderId="10" xfId="69" applyNumberFormat="1" applyFont="1" applyFill="1" applyBorder="1" applyAlignment="1" applyProtection="1">
      <alignment horizontal="center" vertical="center"/>
      <protection locked="0"/>
    </xf>
    <xf numFmtId="0" fontId="7" fillId="33" borderId="10" xfId="129" applyFont="1" applyFill="1" applyBorder="1" applyAlignment="1" applyProtection="1">
      <alignment horizontal="left" vertical="center" wrapText="1"/>
      <protection locked="0"/>
    </xf>
    <xf numFmtId="49" fontId="10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125" applyFont="1" applyFill="1" applyBorder="1" applyAlignment="1" applyProtection="1">
      <alignment vertical="center" wrapText="1"/>
      <protection locked="0"/>
    </xf>
    <xf numFmtId="49" fontId="10" fillId="33" borderId="10" xfId="113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64" applyNumberFormat="1" applyFont="1" applyFill="1" applyBorder="1" applyAlignment="1" applyProtection="1">
      <alignment vertical="center" wrapText="1"/>
      <protection locked="0"/>
    </xf>
    <xf numFmtId="49" fontId="10" fillId="36" borderId="10" xfId="62" applyNumberFormat="1" applyFont="1" applyFill="1" applyBorder="1" applyAlignment="1" applyProtection="1">
      <alignment horizontal="center" vertical="center"/>
      <protection locked="0"/>
    </xf>
    <xf numFmtId="49" fontId="10" fillId="0" borderId="10" xfId="62" applyNumberFormat="1" applyFont="1" applyFill="1" applyBorder="1" applyAlignment="1" applyProtection="1">
      <alignment horizontal="center" vertical="center"/>
      <protection locked="0"/>
    </xf>
    <xf numFmtId="0" fontId="10" fillId="33" borderId="10" xfId="100" applyNumberFormat="1" applyFont="1" applyFill="1" applyBorder="1" applyAlignment="1">
      <alignment horizontal="center" vertical="center" wrapText="1"/>
      <protection/>
    </xf>
    <xf numFmtId="0" fontId="7" fillId="33" borderId="10" xfId="130" applyFont="1" applyFill="1" applyBorder="1" applyAlignment="1" applyProtection="1">
      <alignment horizontal="left" vertical="center" wrapText="1"/>
      <protection locked="0"/>
    </xf>
    <xf numFmtId="0" fontId="10" fillId="0" borderId="10" xfId="130" applyFont="1" applyBorder="1" applyAlignment="1" applyProtection="1">
      <alignment horizontal="center" vertical="center" wrapText="1"/>
      <protection locked="0"/>
    </xf>
    <xf numFmtId="0" fontId="21" fillId="36" borderId="0" xfId="97" applyFont="1" applyFill="1">
      <alignment/>
      <protection/>
    </xf>
    <xf numFmtId="0" fontId="22" fillId="36" borderId="0" xfId="97" applyFont="1" applyFill="1">
      <alignment/>
      <protection/>
    </xf>
    <xf numFmtId="0" fontId="23" fillId="36" borderId="0" xfId="97" applyFont="1" applyFill="1">
      <alignment/>
      <protection/>
    </xf>
    <xf numFmtId="0" fontId="25" fillId="36" borderId="0" xfId="130" applyFont="1" applyFill="1" applyProtection="1">
      <alignment/>
      <protection locked="0"/>
    </xf>
    <xf numFmtId="0" fontId="25" fillId="36" borderId="0" xfId="130" applyFont="1" applyFill="1" applyAlignment="1" applyProtection="1">
      <alignment wrapText="1"/>
      <protection locked="0"/>
    </xf>
    <xf numFmtId="0" fontId="25" fillId="36" borderId="0" xfId="130" applyFont="1" applyFill="1" applyAlignment="1" applyProtection="1">
      <alignment horizontal="center" wrapText="1"/>
      <protection locked="0"/>
    </xf>
    <xf numFmtId="0" fontId="26" fillId="36" borderId="0" xfId="130" applyFont="1" applyFill="1" applyProtection="1">
      <alignment/>
      <protection locked="0"/>
    </xf>
    <xf numFmtId="0" fontId="25" fillId="33" borderId="10" xfId="131" applyFont="1" applyFill="1" applyBorder="1" applyAlignment="1" applyProtection="1">
      <alignment horizontal="center" vertical="center" wrapText="1"/>
      <protection locked="0"/>
    </xf>
    <xf numFmtId="0" fontId="5" fillId="0" borderId="0" xfId="119" applyFont="1" applyAlignment="1" applyProtection="1">
      <alignment vertical="center"/>
      <protection locked="0"/>
    </xf>
    <xf numFmtId="1" fontId="28" fillId="33" borderId="10" xfId="121" applyNumberFormat="1" applyFont="1" applyFill="1" applyBorder="1" applyAlignment="1" applyProtection="1">
      <alignment horizontal="center" vertical="center" textRotation="90" wrapText="1"/>
      <protection locked="0"/>
    </xf>
    <xf numFmtId="177" fontId="28" fillId="33" borderId="10" xfId="121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121" applyFont="1" applyFill="1" applyBorder="1" applyAlignment="1" applyProtection="1">
      <alignment horizontal="center" vertical="center" textRotation="90" wrapText="1"/>
      <protection locked="0"/>
    </xf>
    <xf numFmtId="0" fontId="7" fillId="0" borderId="10" xfId="119" applyFont="1" applyBorder="1" applyAlignment="1" applyProtection="1">
      <alignment horizontal="center" vertical="center" wrapText="1"/>
      <protection locked="0"/>
    </xf>
    <xf numFmtId="0" fontId="14" fillId="0" borderId="0" xfId="119" applyFont="1" applyAlignment="1" applyProtection="1">
      <alignment vertical="center"/>
      <protection locked="0"/>
    </xf>
    <xf numFmtId="0" fontId="2" fillId="0" borderId="10" xfId="121" applyFont="1" applyBorder="1" applyAlignment="1" applyProtection="1">
      <alignment horizontal="center" vertical="center" wrapText="1"/>
      <protection locked="0"/>
    </xf>
    <xf numFmtId="0" fontId="4" fillId="0" borderId="10" xfId="131" applyFont="1" applyBorder="1" applyAlignment="1" applyProtection="1">
      <alignment horizontal="center" vertical="center"/>
      <protection locked="0"/>
    </xf>
    <xf numFmtId="49" fontId="11" fillId="0" borderId="10" xfId="127" applyNumberFormat="1" applyFont="1" applyBorder="1" applyAlignment="1" applyProtection="1">
      <alignment horizontal="center" vertical="center" wrapText="1"/>
      <protection locked="0"/>
    </xf>
    <xf numFmtId="178" fontId="10" fillId="0" borderId="10" xfId="119" applyNumberFormat="1" applyFont="1" applyBorder="1" applyAlignment="1" applyProtection="1">
      <alignment horizontal="center" vertical="center" wrapText="1"/>
      <protection locked="0"/>
    </xf>
    <xf numFmtId="0" fontId="10" fillId="34" borderId="10" xfId="84" applyFont="1" applyFill="1" applyBorder="1" applyAlignment="1" applyProtection="1">
      <alignment horizontal="center" vertical="center"/>
      <protection locked="0"/>
    </xf>
    <xf numFmtId="49" fontId="10" fillId="33" borderId="10" xfId="49" applyNumberFormat="1" applyFont="1" applyFill="1" applyBorder="1" applyAlignment="1" applyProtection="1">
      <alignment horizontal="center" vertical="center"/>
      <protection locked="0"/>
    </xf>
    <xf numFmtId="0" fontId="7" fillId="0" borderId="0" xfId="119" applyFont="1" applyBorder="1" applyAlignment="1" applyProtection="1">
      <alignment horizontal="center" vertical="center" wrapText="1"/>
      <protection locked="0"/>
    </xf>
    <xf numFmtId="1" fontId="4" fillId="0" borderId="0" xfId="119" applyNumberFormat="1" applyFont="1" applyAlignment="1" applyProtection="1">
      <alignment vertical="center"/>
      <protection locked="0"/>
    </xf>
    <xf numFmtId="177" fontId="4" fillId="0" borderId="0" xfId="119" applyNumberFormat="1" applyFont="1" applyAlignment="1" applyProtection="1">
      <alignment vertical="center"/>
      <protection locked="0"/>
    </xf>
    <xf numFmtId="1" fontId="0" fillId="0" borderId="0" xfId="119" applyNumberFormat="1" applyAlignment="1" applyProtection="1">
      <alignment vertical="center"/>
      <protection locked="0"/>
    </xf>
    <xf numFmtId="177" fontId="0" fillId="0" borderId="0" xfId="119" applyNumberFormat="1" applyAlignment="1" applyProtection="1">
      <alignment vertical="center"/>
      <protection locked="0"/>
    </xf>
    <xf numFmtId="0" fontId="12" fillId="0" borderId="10" xfId="127" applyFont="1" applyBorder="1" applyAlignment="1" applyProtection="1">
      <alignment horizontal="center" vertical="center"/>
      <protection locked="0"/>
    </xf>
    <xf numFmtId="0" fontId="12" fillId="0" borderId="10" xfId="127" applyFont="1" applyFill="1" applyBorder="1" applyAlignment="1" applyProtection="1">
      <alignment horizontal="center" vertical="center"/>
      <protection locked="0"/>
    </xf>
    <xf numFmtId="0" fontId="25" fillId="33" borderId="10" xfId="131" applyFont="1" applyFill="1" applyBorder="1" applyAlignment="1" applyProtection="1">
      <alignment horizontal="center" vertical="center" wrapText="1"/>
      <protection locked="0"/>
    </xf>
    <xf numFmtId="0" fontId="2" fillId="0" borderId="0" xfId="127" applyFont="1" applyAlignment="1" applyProtection="1">
      <alignment horizontal="center" vertical="center" wrapText="1"/>
      <protection locked="0"/>
    </xf>
    <xf numFmtId="0" fontId="4" fillId="0" borderId="0" xfId="127" applyFont="1" applyAlignment="1" applyProtection="1">
      <alignment horizontal="center" vertical="center" wrapText="1"/>
      <protection locked="0"/>
    </xf>
    <xf numFmtId="0" fontId="6" fillId="0" borderId="0" xfId="127" applyFont="1" applyAlignment="1" applyProtection="1">
      <alignment horizontal="center" vertical="center"/>
      <protection locked="0"/>
    </xf>
    <xf numFmtId="0" fontId="25" fillId="33" borderId="10" xfId="131" applyFont="1" applyFill="1" applyBorder="1" applyAlignment="1" applyProtection="1">
      <alignment horizontal="center" vertical="center" wrapText="1"/>
      <protection locked="0"/>
    </xf>
    <xf numFmtId="0" fontId="16" fillId="0" borderId="0" xfId="128" applyFont="1" applyAlignment="1" applyProtection="1">
      <alignment horizontal="center" vertical="center" wrapText="1"/>
      <protection locked="0"/>
    </xf>
    <xf numFmtId="0" fontId="4" fillId="36" borderId="0" xfId="130" applyFont="1" applyFill="1" applyAlignment="1" applyProtection="1">
      <alignment horizontal="center" vertical="center" wrapText="1"/>
      <protection locked="0"/>
    </xf>
    <xf numFmtId="0" fontId="6" fillId="36" borderId="0" xfId="97" applyFont="1" applyFill="1" applyAlignment="1">
      <alignment horizontal="center"/>
      <protection/>
    </xf>
    <xf numFmtId="0" fontId="24" fillId="0" borderId="0" xfId="128" applyFont="1" applyAlignment="1" applyProtection="1">
      <alignment horizontal="center" vertical="center"/>
      <protection locked="0"/>
    </xf>
    <xf numFmtId="0" fontId="72" fillId="0" borderId="0" xfId="119" applyFont="1" applyAlignment="1" applyProtection="1">
      <alignment horizontal="center"/>
      <protection locked="0"/>
    </xf>
    <xf numFmtId="0" fontId="2" fillId="33" borderId="10" xfId="121" applyFont="1" applyFill="1" applyBorder="1" applyAlignment="1" applyProtection="1">
      <alignment horizontal="center" vertical="center"/>
      <protection locked="0"/>
    </xf>
    <xf numFmtId="0" fontId="7" fillId="33" borderId="11" xfId="131" applyFont="1" applyFill="1" applyBorder="1" applyAlignment="1" applyProtection="1">
      <alignment horizontal="center" vertical="center" textRotation="90" wrapText="1"/>
      <protection locked="0"/>
    </xf>
    <xf numFmtId="0" fontId="7" fillId="33" borderId="12" xfId="131" applyFont="1" applyFill="1" applyBorder="1" applyAlignment="1" applyProtection="1">
      <alignment horizontal="center" vertical="center" textRotation="90" wrapText="1"/>
      <protection locked="0"/>
    </xf>
    <xf numFmtId="0" fontId="7" fillId="33" borderId="13" xfId="131" applyFont="1" applyFill="1" applyBorder="1" applyAlignment="1" applyProtection="1">
      <alignment horizontal="center" vertical="center" textRotation="90" wrapText="1"/>
      <protection locked="0"/>
    </xf>
    <xf numFmtId="0" fontId="7" fillId="33" borderId="14" xfId="131" applyFont="1" applyFill="1" applyBorder="1" applyAlignment="1" applyProtection="1">
      <alignment horizontal="center" vertical="center" textRotation="90" wrapText="1"/>
      <protection locked="0"/>
    </xf>
    <xf numFmtId="0" fontId="27" fillId="0" borderId="15" xfId="128" applyFont="1" applyBorder="1" applyAlignment="1" applyProtection="1">
      <alignment horizontal="center"/>
      <protection locked="0"/>
    </xf>
    <xf numFmtId="0" fontId="25" fillId="33" borderId="10" xfId="131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31" applyFont="1" applyFill="1" applyBorder="1" applyAlignment="1" applyProtection="1">
      <alignment horizontal="center" vertical="center" textRotation="90" wrapText="1"/>
      <protection locked="0"/>
    </xf>
    <xf numFmtId="0" fontId="2" fillId="0" borderId="16" xfId="121" applyFont="1" applyBorder="1" applyAlignment="1" applyProtection="1">
      <alignment horizontal="center" vertical="center" wrapText="1"/>
      <protection locked="0"/>
    </xf>
    <xf numFmtId="0" fontId="2" fillId="0" borderId="17" xfId="121" applyFont="1" applyBorder="1" applyAlignment="1" applyProtection="1">
      <alignment horizontal="center" vertical="center" wrapText="1"/>
      <protection locked="0"/>
    </xf>
    <xf numFmtId="0" fontId="2" fillId="0" borderId="18" xfId="121" applyFont="1" applyBorder="1" applyAlignment="1" applyProtection="1">
      <alignment horizontal="center" vertical="center" wrapText="1"/>
      <protection locked="0"/>
    </xf>
    <xf numFmtId="177" fontId="25" fillId="33" borderId="10" xfId="131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121" applyFont="1" applyBorder="1" applyAlignment="1" applyProtection="1">
      <alignment horizontal="center" vertical="center" wrapText="1"/>
      <protection locked="0"/>
    </xf>
    <xf numFmtId="0" fontId="4" fillId="0" borderId="15" xfId="121" applyFont="1" applyBorder="1" applyAlignment="1" applyProtection="1">
      <alignment horizontal="center" vertical="center" wrapText="1"/>
      <protection locked="0"/>
    </xf>
    <xf numFmtId="0" fontId="4" fillId="0" borderId="19" xfId="121" applyFont="1" applyBorder="1" applyAlignment="1" applyProtection="1">
      <alignment horizontal="center" vertical="center" wrapText="1"/>
      <protection locked="0"/>
    </xf>
    <xf numFmtId="0" fontId="16" fillId="0" borderId="0" xfId="138" applyFont="1" applyAlignment="1">
      <alignment horizontal="center" vertical="center" wrapText="1"/>
      <protection/>
    </xf>
    <xf numFmtId="0" fontId="7" fillId="0" borderId="10" xfId="135" applyFont="1" applyFill="1" applyBorder="1" applyAlignment="1" applyProtection="1">
      <alignment horizontal="left" vertical="center" wrapText="1"/>
      <protection locked="0"/>
    </xf>
    <xf numFmtId="49" fontId="7" fillId="0" borderId="10" xfId="46" applyNumberFormat="1" applyFont="1" applyFill="1" applyBorder="1" applyAlignment="1" applyProtection="1">
      <alignment vertical="center" wrapText="1"/>
      <protection locked="0"/>
    </xf>
    <xf numFmtId="177" fontId="47" fillId="0" borderId="10" xfId="119" applyNumberFormat="1" applyFont="1" applyBorder="1" applyAlignment="1" applyProtection="1">
      <alignment horizontal="center" vertical="center" wrapText="1"/>
      <protection locked="0"/>
    </xf>
    <xf numFmtId="0" fontId="25" fillId="0" borderId="10" xfId="119" applyFont="1" applyBorder="1" applyAlignment="1" applyProtection="1">
      <alignment horizontal="center" vertical="center" wrapText="1"/>
      <protection locked="0"/>
    </xf>
    <xf numFmtId="1" fontId="28" fillId="0" borderId="10" xfId="119" applyNumberFormat="1" applyFont="1" applyBorder="1" applyAlignment="1" applyProtection="1">
      <alignment horizontal="center" vertical="center" wrapText="1"/>
      <protection locked="0"/>
    </xf>
    <xf numFmtId="0" fontId="7" fillId="0" borderId="10" xfId="58" applyNumberFormat="1" applyFont="1" applyFill="1" applyBorder="1" applyAlignment="1" applyProtection="1">
      <alignment vertical="center" wrapText="1"/>
      <protection locked="0"/>
    </xf>
    <xf numFmtId="49" fontId="7" fillId="0" borderId="10" xfId="64" applyNumberFormat="1" applyFont="1" applyFill="1" applyBorder="1" applyAlignment="1" applyProtection="1">
      <alignment vertical="center" wrapText="1"/>
      <protection locked="0"/>
    </xf>
    <xf numFmtId="49" fontId="7" fillId="0" borderId="10" xfId="58" applyNumberFormat="1" applyFont="1" applyFill="1" applyBorder="1" applyAlignment="1" applyProtection="1">
      <alignment vertical="center" wrapText="1"/>
      <protection locked="0"/>
    </xf>
    <xf numFmtId="0" fontId="25" fillId="0" borderId="10" xfId="131" applyFont="1" applyFill="1" applyBorder="1" applyAlignment="1" applyProtection="1">
      <alignment horizontal="center" vertical="center" wrapText="1"/>
      <protection locked="0"/>
    </xf>
    <xf numFmtId="0" fontId="2" fillId="0" borderId="0" xfId="119" applyFont="1" applyAlignment="1" applyProtection="1">
      <alignment horizontal="center"/>
      <protection locked="0"/>
    </xf>
    <xf numFmtId="0" fontId="2" fillId="0" borderId="0" xfId="121" applyFont="1" applyBorder="1" applyAlignment="1" applyProtection="1">
      <alignment horizontal="center" vertical="center" wrapText="1"/>
      <protection locked="0"/>
    </xf>
    <xf numFmtId="0" fontId="4" fillId="0" borderId="0" xfId="131" applyFont="1" applyBorder="1" applyAlignment="1" applyProtection="1">
      <alignment horizontal="center" vertical="center"/>
      <protection locked="0"/>
    </xf>
    <xf numFmtId="0" fontId="12" fillId="0" borderId="0" xfId="127" applyFont="1" applyBorder="1" applyAlignment="1" applyProtection="1">
      <alignment horizontal="center" vertical="center"/>
      <protection locked="0"/>
    </xf>
    <xf numFmtId="49" fontId="7" fillId="33" borderId="0" xfId="113" applyNumberFormat="1" applyFont="1" applyFill="1" applyBorder="1" applyAlignment="1" applyProtection="1">
      <alignment horizontal="left" vertical="center" wrapText="1"/>
      <protection locked="0"/>
    </xf>
    <xf numFmtId="49" fontId="10" fillId="33" borderId="0" xfId="116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113" applyFont="1" applyFill="1" applyBorder="1" applyAlignment="1" applyProtection="1">
      <alignment horizontal="center" vertical="center" wrapText="1"/>
      <protection locked="0"/>
    </xf>
    <xf numFmtId="0" fontId="7" fillId="0" borderId="0" xfId="73" applyNumberFormat="1" applyFont="1" applyFill="1" applyBorder="1" applyAlignment="1" applyProtection="1">
      <alignment vertical="center" wrapText="1"/>
      <protection locked="0"/>
    </xf>
    <xf numFmtId="49" fontId="10" fillId="0" borderId="0" xfId="8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84" applyNumberFormat="1" applyFont="1" applyFill="1" applyBorder="1" applyAlignment="1" applyProtection="1">
      <alignment horizontal="center" vertical="center"/>
      <protection locked="0"/>
    </xf>
    <xf numFmtId="0" fontId="10" fillId="0" borderId="0" xfId="128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2" applyNumberFormat="1" applyFont="1" applyBorder="1" applyAlignment="1" applyProtection="1">
      <alignment horizontal="center" vertical="center" wrapText="1"/>
      <protection locked="0"/>
    </xf>
    <xf numFmtId="178" fontId="10" fillId="0" borderId="0" xfId="119" applyNumberFormat="1" applyFont="1" applyBorder="1" applyAlignment="1" applyProtection="1">
      <alignment horizontal="center" vertical="center" wrapText="1"/>
      <protection locked="0"/>
    </xf>
    <xf numFmtId="177" fontId="47" fillId="0" borderId="0" xfId="119" applyNumberFormat="1" applyFont="1" applyBorder="1" applyAlignment="1" applyProtection="1">
      <alignment horizontal="center" vertical="center" wrapText="1"/>
      <protection locked="0"/>
    </xf>
    <xf numFmtId="0" fontId="25" fillId="0" borderId="0" xfId="119" applyFont="1" applyBorder="1" applyAlignment="1" applyProtection="1">
      <alignment horizontal="center" vertical="center" wrapText="1"/>
      <protection locked="0"/>
    </xf>
    <xf numFmtId="1" fontId="28" fillId="0" borderId="0" xfId="119" applyNumberFormat="1" applyFont="1" applyBorder="1" applyAlignment="1" applyProtection="1">
      <alignment horizontal="center" vertical="center" wrapText="1"/>
      <protection locked="0"/>
    </xf>
    <xf numFmtId="49" fontId="11" fillId="0" borderId="0" xfId="127" applyNumberFormat="1" applyFont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 applyProtection="1">
      <alignment vertical="center" wrapText="1"/>
      <protection locked="0"/>
    </xf>
    <xf numFmtId="49" fontId="10" fillId="33" borderId="0" xfId="93" applyNumberFormat="1" applyFont="1" applyFill="1" applyBorder="1" applyAlignment="1">
      <alignment horizontal="center" vertical="center" wrapText="1"/>
      <protection/>
    </xf>
    <xf numFmtId="0" fontId="10" fillId="33" borderId="0" xfId="13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10" fillId="33" borderId="0" xfId="102" applyFont="1" applyFill="1" applyBorder="1" applyAlignment="1" applyProtection="1">
      <alignment horizontal="center" vertical="center" wrapText="1"/>
      <protection locked="0"/>
    </xf>
    <xf numFmtId="0" fontId="10" fillId="0" borderId="0" xfId="107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118" applyFont="1" applyAlignment="1" applyProtection="1">
      <alignment horizontal="center" vertical="center" wrapText="1"/>
      <protection locked="0"/>
    </xf>
    <xf numFmtId="0" fontId="4" fillId="0" borderId="0" xfId="89" applyFont="1">
      <alignment/>
      <protection/>
    </xf>
    <xf numFmtId="0" fontId="4" fillId="0" borderId="0" xfId="133" applyFont="1" applyAlignment="1" applyProtection="1">
      <alignment horizontal="center" vertical="center" wrapText="1"/>
      <protection locked="0"/>
    </xf>
    <xf numFmtId="0" fontId="4" fillId="0" borderId="0" xfId="133" applyFont="1" applyAlignment="1" applyProtection="1">
      <alignment vertical="center" wrapText="1"/>
      <protection locked="0"/>
    </xf>
    <xf numFmtId="0" fontId="13" fillId="0" borderId="0" xfId="97">
      <alignment/>
      <protection/>
    </xf>
    <xf numFmtId="0" fontId="6" fillId="0" borderId="0" xfId="133" applyFont="1" applyAlignment="1" applyProtection="1">
      <alignment horizontal="center" vertical="center" wrapText="1"/>
      <protection locked="0"/>
    </xf>
    <xf numFmtId="0" fontId="48" fillId="0" borderId="0" xfId="133" applyFont="1" applyAlignment="1" applyProtection="1">
      <alignment horizontal="center" vertical="center" wrapText="1"/>
      <protection locked="0"/>
    </xf>
    <xf numFmtId="0" fontId="2" fillId="0" borderId="0" xfId="118" applyFont="1" applyAlignment="1" applyProtection="1">
      <alignment horizontal="center" vertical="center" wrapText="1"/>
      <protection locked="0"/>
    </xf>
    <xf numFmtId="0" fontId="2" fillId="0" borderId="0" xfId="118" applyFont="1" applyAlignment="1" applyProtection="1">
      <alignment horizontal="center" vertical="center"/>
      <protection locked="0"/>
    </xf>
    <xf numFmtId="0" fontId="27" fillId="0" borderId="0" xfId="129" applyFont="1" applyAlignment="1" applyProtection="1">
      <alignment vertical="center"/>
      <protection locked="0"/>
    </xf>
    <xf numFmtId="0" fontId="49" fillId="0" borderId="0" xfId="128" applyFont="1" applyAlignment="1" applyProtection="1">
      <alignment vertical="center"/>
      <protection locked="0"/>
    </xf>
    <xf numFmtId="0" fontId="2" fillId="0" borderId="0" xfId="89" applyFont="1">
      <alignment/>
      <protection/>
    </xf>
    <xf numFmtId="0" fontId="50" fillId="0" borderId="0" xfId="89" applyFont="1">
      <alignment/>
      <protection/>
    </xf>
    <xf numFmtId="0" fontId="18" fillId="0" borderId="0" xfId="130" applyFont="1" applyAlignment="1" applyProtection="1">
      <alignment horizontal="right" vertical="center"/>
      <protection locked="0"/>
    </xf>
    <xf numFmtId="0" fontId="50" fillId="0" borderId="0" xfId="89" applyFont="1" applyBorder="1" applyAlignment="1">
      <alignment wrapText="1"/>
      <protection/>
    </xf>
    <xf numFmtId="0" fontId="50" fillId="0" borderId="0" xfId="89" applyFont="1" applyBorder="1">
      <alignment/>
      <protection/>
    </xf>
    <xf numFmtId="0" fontId="25" fillId="33" borderId="10" xfId="128" applyFont="1" applyFill="1" applyBorder="1" applyAlignment="1" applyProtection="1">
      <alignment horizontal="center" vertical="center" textRotation="90" wrapText="1"/>
      <protection locked="0"/>
    </xf>
    <xf numFmtId="0" fontId="7" fillId="33" borderId="10" xfId="128" applyFont="1" applyFill="1" applyBorder="1" applyAlignment="1" applyProtection="1">
      <alignment horizontal="center" vertical="center" textRotation="90" wrapText="1"/>
      <protection locked="0"/>
    </xf>
    <xf numFmtId="0" fontId="25" fillId="33" borderId="10" xfId="128" applyFont="1" applyFill="1" applyBorder="1" applyAlignment="1" applyProtection="1">
      <alignment horizontal="center" vertical="center" wrapText="1"/>
      <protection locked="0"/>
    </xf>
    <xf numFmtId="0" fontId="25" fillId="33" borderId="10" xfId="128" applyFont="1" applyFill="1" applyBorder="1" applyAlignment="1" applyProtection="1">
      <alignment horizontal="center" vertical="center" wrapText="1"/>
      <protection locked="0"/>
    </xf>
    <xf numFmtId="49" fontId="2" fillId="0" borderId="10" xfId="89" applyNumberFormat="1" applyFont="1" applyBorder="1" applyAlignment="1">
      <alignment horizontal="center" vertical="center" wrapText="1"/>
      <protection/>
    </xf>
    <xf numFmtId="49" fontId="2" fillId="0" borderId="13" xfId="89" applyNumberFormat="1" applyFont="1" applyBorder="1" applyAlignment="1">
      <alignment horizontal="center" vertical="center" wrapText="1"/>
      <protection/>
    </xf>
    <xf numFmtId="0" fontId="2" fillId="0" borderId="10" xfId="89" applyFont="1" applyBorder="1" applyAlignment="1">
      <alignment horizontal="center" vertical="center" textRotation="90" wrapText="1"/>
      <protection/>
    </xf>
    <xf numFmtId="0" fontId="2" fillId="0" borderId="10" xfId="89" applyFont="1" applyBorder="1" applyAlignment="1">
      <alignment horizontal="center" vertical="center" wrapText="1"/>
      <protection/>
    </xf>
    <xf numFmtId="0" fontId="4" fillId="0" borderId="0" xfId="89" applyFont="1" applyBorder="1">
      <alignment/>
      <protection/>
    </xf>
    <xf numFmtId="49" fontId="2" fillId="0" borderId="10" xfId="89" applyNumberFormat="1" applyFont="1" applyBorder="1" applyAlignment="1">
      <alignment horizontal="center" vertical="center" wrapText="1"/>
      <protection/>
    </xf>
    <xf numFmtId="49" fontId="7" fillId="0" borderId="10" xfId="89" applyNumberFormat="1" applyFont="1" applyBorder="1" applyAlignment="1">
      <alignment horizontal="center" vertical="center" wrapText="1"/>
      <protection/>
    </xf>
    <xf numFmtId="49" fontId="2" fillId="0" borderId="14" xfId="89" applyNumberFormat="1" applyFont="1" applyBorder="1" applyAlignment="1">
      <alignment horizontal="center" vertical="center" wrapText="1"/>
      <protection/>
    </xf>
    <xf numFmtId="0" fontId="4" fillId="0" borderId="10" xfId="132" applyFont="1" applyFill="1" applyBorder="1" applyAlignment="1" applyProtection="1">
      <alignment horizontal="center" vertical="center"/>
      <protection locked="0"/>
    </xf>
    <xf numFmtId="49" fontId="10" fillId="33" borderId="10" xfId="128" applyNumberFormat="1" applyFont="1" applyFill="1" applyBorder="1" applyAlignment="1" applyProtection="1">
      <alignment horizontal="center" vertical="center"/>
      <protection locked="0"/>
    </xf>
    <xf numFmtId="0" fontId="12" fillId="33" borderId="10" xfId="130" applyFont="1" applyFill="1" applyBorder="1" applyAlignment="1" applyProtection="1">
      <alignment horizontal="center" vertical="center"/>
      <protection locked="0"/>
    </xf>
    <xf numFmtId="49" fontId="10" fillId="0" borderId="10" xfId="94" applyNumberFormat="1" applyFont="1" applyFill="1" applyBorder="1" applyAlignment="1">
      <alignment horizontal="center" vertical="center" wrapText="1"/>
      <protection/>
    </xf>
    <xf numFmtId="0" fontId="10" fillId="0" borderId="10" xfId="102" applyFont="1" applyFill="1" applyBorder="1" applyAlignment="1" applyProtection="1">
      <alignment horizontal="center" vertical="center" wrapText="1"/>
      <protection locked="0"/>
    </xf>
    <xf numFmtId="0" fontId="10" fillId="0" borderId="10" xfId="51" applyNumberFormat="1" applyFont="1" applyFill="1" applyBorder="1" applyAlignment="1" applyProtection="1">
      <alignment horizontal="center" vertical="center" wrapText="1"/>
      <protection locked="0"/>
    </xf>
    <xf numFmtId="178" fontId="20" fillId="0" borderId="10" xfId="89" applyNumberFormat="1" applyFont="1" applyFill="1" applyBorder="1" applyAlignment="1" applyProtection="1">
      <alignment horizontal="center" vertical="center" wrapText="1"/>
      <protection locked="0"/>
    </xf>
    <xf numFmtId="177" fontId="16" fillId="0" borderId="10" xfId="89" applyNumberFormat="1" applyFont="1" applyFill="1" applyBorder="1" applyAlignment="1">
      <alignment horizontal="center" vertical="center" wrapText="1"/>
      <protection/>
    </xf>
    <xf numFmtId="0" fontId="15" fillId="0" borderId="10" xfId="89" applyFont="1" applyBorder="1" applyAlignment="1">
      <alignment horizontal="center" vertical="center" wrapText="1"/>
      <protection/>
    </xf>
    <xf numFmtId="178" fontId="16" fillId="0" borderId="10" xfId="89" applyNumberFormat="1" applyFont="1" applyFill="1" applyBorder="1" applyAlignment="1">
      <alignment horizontal="center" vertical="center" wrapText="1"/>
      <protection/>
    </xf>
    <xf numFmtId="0" fontId="4" fillId="0" borderId="0" xfId="132" applyFont="1" applyFill="1" applyBorder="1" applyAlignment="1" applyProtection="1">
      <alignment horizontal="center" vertical="center"/>
      <protection locked="0"/>
    </xf>
    <xf numFmtId="49" fontId="10" fillId="33" borderId="0" xfId="128" applyNumberFormat="1" applyFont="1" applyFill="1" applyBorder="1" applyAlignment="1" applyProtection="1">
      <alignment horizontal="center" vertical="center"/>
      <protection locked="0"/>
    </xf>
    <xf numFmtId="0" fontId="4" fillId="0" borderId="0" xfId="128" applyNumberFormat="1" applyFont="1" applyFill="1" applyBorder="1" applyAlignment="1" applyProtection="1">
      <alignment horizontal="center" vertical="center"/>
      <protection locked="0"/>
    </xf>
    <xf numFmtId="49" fontId="7" fillId="0" borderId="0" xfId="113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94" applyNumberFormat="1" applyFont="1" applyFill="1" applyBorder="1" applyAlignment="1">
      <alignment horizontal="center" vertical="center" wrapText="1"/>
      <protection/>
    </xf>
    <xf numFmtId="0" fontId="10" fillId="0" borderId="0" xfId="113" applyFont="1" applyFill="1" applyBorder="1" applyAlignment="1" applyProtection="1">
      <alignment horizontal="center" vertical="center" wrapText="1"/>
      <protection locked="0"/>
    </xf>
    <xf numFmtId="49" fontId="7" fillId="0" borderId="0" xfId="58" applyNumberFormat="1" applyFont="1" applyFill="1" applyBorder="1" applyAlignment="1" applyProtection="1">
      <alignment vertical="center" wrapText="1"/>
      <protection locked="0"/>
    </xf>
    <xf numFmtId="49" fontId="10" fillId="0" borderId="0" xfId="113" applyNumberFormat="1" applyFont="1" applyFill="1" applyBorder="1" applyAlignment="1" applyProtection="1">
      <alignment horizontal="center" vertical="center"/>
      <protection locked="0"/>
    </xf>
    <xf numFmtId="49" fontId="10" fillId="0" borderId="0" xfId="54" applyNumberFormat="1" applyFont="1" applyFill="1" applyBorder="1" applyAlignment="1" applyProtection="1">
      <alignment horizontal="center" vertical="center" wrapText="1"/>
      <protection locked="0"/>
    </xf>
    <xf numFmtId="178" fontId="20" fillId="0" borderId="0" xfId="8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89" applyFont="1" applyBorder="1" applyAlignment="1">
      <alignment horizontal="center" vertical="center" wrapText="1"/>
      <protection/>
    </xf>
    <xf numFmtId="178" fontId="16" fillId="0" borderId="0" xfId="89" applyNumberFormat="1" applyFont="1" applyFill="1" applyBorder="1" applyAlignment="1">
      <alignment horizontal="center" vertical="center" wrapText="1"/>
      <protection/>
    </xf>
    <xf numFmtId="177" fontId="16" fillId="0" borderId="0" xfId="89" applyNumberFormat="1" applyFont="1" applyFill="1" applyBorder="1" applyAlignment="1">
      <alignment horizontal="center" vertical="center" wrapText="1"/>
      <protection/>
    </xf>
    <xf numFmtId="0" fontId="4" fillId="0" borderId="0" xfId="118" applyFont="1" applyAlignment="1" applyProtection="1">
      <alignment vertical="center"/>
      <protection locked="0"/>
    </xf>
    <xf numFmtId="49" fontId="7" fillId="0" borderId="0" xfId="84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118" applyFont="1" applyAlignment="1" applyProtection="1">
      <alignment horizontal="center" vertical="center" wrapText="1"/>
      <protection locked="0"/>
    </xf>
    <xf numFmtId="0" fontId="7" fillId="0" borderId="10" xfId="128" applyFont="1" applyFill="1" applyBorder="1" applyAlignment="1" applyProtection="1">
      <alignment horizontal="left" vertical="center" wrapText="1"/>
      <protection locked="0"/>
    </xf>
    <xf numFmtId="49" fontId="7" fillId="0" borderId="10" xfId="113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116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00" applyNumberFormat="1" applyFont="1" applyFill="1" applyBorder="1" applyAlignment="1">
      <alignment horizontal="center" vertical="center" wrapText="1"/>
      <protection/>
    </xf>
    <xf numFmtId="0" fontId="25" fillId="36" borderId="10" xfId="128" applyFont="1" applyFill="1" applyBorder="1" applyAlignment="1" applyProtection="1">
      <alignment horizontal="center" vertical="center" textRotation="90" wrapText="1"/>
      <protection locked="0"/>
    </xf>
    <xf numFmtId="0" fontId="7" fillId="36" borderId="10" xfId="128" applyFont="1" applyFill="1" applyBorder="1" applyAlignment="1" applyProtection="1">
      <alignment horizontal="center" vertical="center" textRotation="90" wrapText="1"/>
      <protection locked="0"/>
    </xf>
    <xf numFmtId="0" fontId="7" fillId="36" borderId="13" xfId="128" applyFont="1" applyFill="1" applyBorder="1" applyAlignment="1" applyProtection="1">
      <alignment horizontal="center" vertical="center" textRotation="90" wrapText="1"/>
      <protection locked="0"/>
    </xf>
    <xf numFmtId="0" fontId="25" fillId="36" borderId="10" xfId="128" applyFont="1" applyFill="1" applyBorder="1" applyAlignment="1" applyProtection="1">
      <alignment horizontal="center" vertical="center" wrapText="1"/>
      <protection locked="0"/>
    </xf>
    <xf numFmtId="49" fontId="25" fillId="36" borderId="10" xfId="128" applyNumberFormat="1" applyFont="1" applyFill="1" applyBorder="1" applyAlignment="1" applyProtection="1">
      <alignment horizontal="center" vertical="center" wrapText="1"/>
      <protection locked="0"/>
    </xf>
    <xf numFmtId="0" fontId="2" fillId="36" borderId="16" xfId="122" applyFont="1" applyFill="1" applyBorder="1" applyAlignment="1" applyProtection="1">
      <alignment horizontal="center" vertical="center"/>
      <protection locked="0"/>
    </xf>
    <xf numFmtId="0" fontId="2" fillId="36" borderId="17" xfId="122" applyFont="1" applyFill="1" applyBorder="1" applyAlignment="1" applyProtection="1">
      <alignment horizontal="center" vertical="center"/>
      <protection locked="0"/>
    </xf>
    <xf numFmtId="0" fontId="2" fillId="36" borderId="18" xfId="122" applyFont="1" applyFill="1" applyBorder="1" applyAlignment="1" applyProtection="1">
      <alignment horizontal="center" vertical="center"/>
      <protection locked="0"/>
    </xf>
    <xf numFmtId="0" fontId="7" fillId="36" borderId="11" xfId="128" applyFont="1" applyFill="1" applyBorder="1" applyAlignment="1" applyProtection="1">
      <alignment horizontal="center" vertical="center" textRotation="90" wrapText="1"/>
      <protection locked="0"/>
    </xf>
    <xf numFmtId="177" fontId="25" fillId="36" borderId="10" xfId="128" applyNumberFormat="1" applyFont="1" applyFill="1" applyBorder="1" applyAlignment="1" applyProtection="1">
      <alignment horizontal="center" vertical="center" wrapText="1"/>
      <protection locked="0"/>
    </xf>
    <xf numFmtId="0" fontId="25" fillId="36" borderId="13" xfId="128" applyFont="1" applyFill="1" applyBorder="1" applyAlignment="1" applyProtection="1">
      <alignment horizontal="center" vertical="center" textRotation="90" wrapText="1"/>
      <protection locked="0"/>
    </xf>
    <xf numFmtId="0" fontId="5" fillId="0" borderId="0" xfId="118" applyFont="1" applyAlignment="1" applyProtection="1">
      <alignment vertical="center"/>
      <protection locked="0"/>
    </xf>
    <xf numFmtId="0" fontId="7" fillId="36" borderId="14" xfId="128" applyFont="1" applyFill="1" applyBorder="1" applyAlignment="1" applyProtection="1">
      <alignment horizontal="center" vertical="center" textRotation="90" wrapText="1"/>
      <protection locked="0"/>
    </xf>
    <xf numFmtId="1" fontId="28" fillId="33" borderId="10" xfId="122" applyNumberFormat="1" applyFont="1" applyFill="1" applyBorder="1" applyAlignment="1" applyProtection="1">
      <alignment horizontal="center" vertical="center" textRotation="90" wrapText="1"/>
      <protection locked="0"/>
    </xf>
    <xf numFmtId="177" fontId="28" fillId="33" borderId="10" xfId="122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122" applyFont="1" applyFill="1" applyBorder="1" applyAlignment="1" applyProtection="1">
      <alignment horizontal="center" vertical="center" textRotation="90" wrapText="1"/>
      <protection locked="0"/>
    </xf>
    <xf numFmtId="0" fontId="7" fillId="36" borderId="12" xfId="128" applyFont="1" applyFill="1" applyBorder="1" applyAlignment="1" applyProtection="1">
      <alignment horizontal="center" vertical="center" textRotation="90" wrapText="1"/>
      <protection locked="0"/>
    </xf>
    <xf numFmtId="0" fontId="25" fillId="36" borderId="14" xfId="128" applyFont="1" applyFill="1" applyBorder="1" applyAlignment="1" applyProtection="1">
      <alignment horizontal="center" vertical="center" textRotation="90" wrapText="1"/>
      <protection locked="0"/>
    </xf>
    <xf numFmtId="0" fontId="6" fillId="0" borderId="0" xfId="122" applyFont="1" applyAlignment="1" applyProtection="1">
      <alignment horizontal="center" vertical="center" wrapText="1"/>
      <protection locked="0"/>
    </xf>
    <xf numFmtId="0" fontId="5" fillId="0" borderId="0" xfId="120" applyFont="1" applyAlignment="1" applyProtection="1">
      <alignment vertical="center"/>
      <protection locked="0"/>
    </xf>
    <xf numFmtId="0" fontId="6" fillId="0" borderId="10" xfId="122" applyFont="1" applyBorder="1" applyAlignment="1" applyProtection="1">
      <alignment horizontal="center" vertical="center" wrapText="1"/>
      <protection locked="0"/>
    </xf>
    <xf numFmtId="0" fontId="25" fillId="33" borderId="10" xfId="132" applyFont="1" applyFill="1" applyBorder="1" applyAlignment="1" applyProtection="1">
      <alignment horizontal="center" vertical="center" textRotation="90" wrapText="1"/>
      <protection locked="0"/>
    </xf>
    <xf numFmtId="178" fontId="10" fillId="33" borderId="10" xfId="122" applyNumberFormat="1" applyFont="1" applyFill="1" applyBorder="1" applyAlignment="1" applyProtection="1">
      <alignment horizontal="center" vertical="center" wrapText="1"/>
      <protection locked="0"/>
    </xf>
    <xf numFmtId="177" fontId="47" fillId="0" borderId="10" xfId="120" applyNumberFormat="1" applyFont="1" applyBorder="1" applyAlignment="1" applyProtection="1">
      <alignment horizontal="center" vertical="center" wrapText="1"/>
      <protection locked="0"/>
    </xf>
    <xf numFmtId="0" fontId="7" fillId="0" borderId="10" xfId="122" applyFont="1" applyBorder="1" applyAlignment="1" applyProtection="1">
      <alignment horizontal="center" vertical="center" wrapText="1"/>
      <protection locked="0"/>
    </xf>
    <xf numFmtId="0" fontId="25" fillId="33" borderId="10" xfId="132" applyFont="1" applyFill="1" applyBorder="1" applyAlignment="1" applyProtection="1">
      <alignment horizontal="center" vertical="center" wrapText="1"/>
      <protection locked="0"/>
    </xf>
    <xf numFmtId="49" fontId="10" fillId="0" borderId="10" xfId="137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135" applyNumberFormat="1" applyFont="1" applyFill="1" applyBorder="1" applyAlignment="1" applyProtection="1">
      <alignment horizontal="left" vertical="center" wrapText="1"/>
      <protection locked="0"/>
    </xf>
    <xf numFmtId="0" fontId="6" fillId="36" borderId="16" xfId="128" applyFont="1" applyFill="1" applyBorder="1" applyAlignment="1" applyProtection="1">
      <alignment horizontal="center" vertical="center" wrapText="1"/>
      <protection locked="0"/>
    </xf>
    <xf numFmtId="0" fontId="6" fillId="36" borderId="17" xfId="128" applyFont="1" applyFill="1" applyBorder="1" applyAlignment="1" applyProtection="1">
      <alignment horizontal="center" vertical="center" wrapText="1"/>
      <protection locked="0"/>
    </xf>
    <xf numFmtId="0" fontId="6" fillId="36" borderId="18" xfId="128" applyFont="1" applyFill="1" applyBorder="1" applyAlignment="1" applyProtection="1">
      <alignment horizontal="center" vertical="center" wrapText="1"/>
      <protection locked="0"/>
    </xf>
    <xf numFmtId="0" fontId="6" fillId="0" borderId="10" xfId="121" applyFont="1" applyBorder="1" applyAlignment="1" applyProtection="1">
      <alignment horizontal="center" vertical="center" wrapText="1"/>
      <protection locked="0"/>
    </xf>
    <xf numFmtId="0" fontId="4" fillId="0" borderId="10" xfId="127" applyFont="1" applyBorder="1" applyAlignment="1" applyProtection="1">
      <alignment horizontal="center" vertical="center"/>
      <protection locked="0"/>
    </xf>
    <xf numFmtId="178" fontId="10" fillId="0" borderId="10" xfId="118" applyNumberFormat="1" applyFont="1" applyBorder="1" applyAlignment="1" applyProtection="1">
      <alignment horizontal="center" vertical="center" wrapText="1"/>
      <protection locked="0"/>
    </xf>
    <xf numFmtId="177" fontId="47" fillId="0" borderId="10" xfId="118" applyNumberFormat="1" applyFont="1" applyBorder="1" applyAlignment="1" applyProtection="1">
      <alignment horizontal="center" vertical="center" wrapText="1"/>
      <protection locked="0"/>
    </xf>
    <xf numFmtId="0" fontId="7" fillId="0" borderId="10" xfId="118" applyFont="1" applyBorder="1" applyAlignment="1" applyProtection="1">
      <alignment horizontal="center" vertical="center" wrapText="1"/>
      <protection locked="0"/>
    </xf>
    <xf numFmtId="1" fontId="10" fillId="0" borderId="10" xfId="118" applyNumberFormat="1" applyFont="1" applyBorder="1" applyAlignment="1" applyProtection="1">
      <alignment horizontal="center" vertical="center" wrapText="1"/>
      <protection locked="0"/>
    </xf>
    <xf numFmtId="0" fontId="2" fillId="0" borderId="10" xfId="118" applyFont="1" applyBorder="1" applyAlignment="1" applyProtection="1">
      <alignment horizontal="center" vertical="center" wrapText="1"/>
      <protection locked="0"/>
    </xf>
    <xf numFmtId="0" fontId="14" fillId="0" borderId="0" xfId="118" applyFont="1" applyAlignment="1" applyProtection="1">
      <alignment vertical="center"/>
      <protection locked="0"/>
    </xf>
    <xf numFmtId="49" fontId="10" fillId="0" borderId="10" xfId="13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8" applyAlignment="1" applyProtection="1">
      <alignment vertical="center"/>
      <protection locked="0"/>
    </xf>
    <xf numFmtId="49" fontId="0" fillId="0" borderId="0" xfId="118" applyNumberFormat="1" applyAlignment="1" applyProtection="1">
      <alignment vertical="center"/>
      <protection locked="0"/>
    </xf>
    <xf numFmtId="0" fontId="0" fillId="0" borderId="0" xfId="118" applyAlignment="1" applyProtection="1">
      <alignment horizontal="center" vertical="center"/>
      <protection locked="0"/>
    </xf>
    <xf numFmtId="1" fontId="0" fillId="0" borderId="0" xfId="118" applyNumberFormat="1" applyAlignment="1" applyProtection="1">
      <alignment vertical="center"/>
      <protection locked="0"/>
    </xf>
    <xf numFmtId="177" fontId="0" fillId="0" borderId="0" xfId="118" applyNumberFormat="1" applyAlignment="1" applyProtection="1">
      <alignment vertical="center"/>
      <protection locked="0"/>
    </xf>
    <xf numFmtId="0" fontId="6" fillId="0" borderId="0" xfId="122" applyFont="1" applyBorder="1" applyAlignment="1" applyProtection="1">
      <alignment horizontal="center" vertical="center" wrapText="1"/>
      <protection locked="0"/>
    </xf>
    <xf numFmtId="0" fontId="25" fillId="33" borderId="0" xfId="132" applyFont="1" applyFill="1" applyBorder="1" applyAlignment="1" applyProtection="1">
      <alignment horizontal="center" vertical="center" textRotation="90" wrapText="1"/>
      <protection locked="0"/>
    </xf>
    <xf numFmtId="0" fontId="11" fillId="0" borderId="0" xfId="127" applyFont="1" applyFill="1" applyBorder="1" applyAlignment="1" applyProtection="1">
      <alignment horizontal="center" vertical="center" wrapText="1"/>
      <protection locked="0"/>
    </xf>
    <xf numFmtId="49" fontId="7" fillId="33" borderId="0" xfId="115" applyNumberFormat="1" applyFont="1" applyFill="1" applyBorder="1" applyAlignment="1" applyProtection="1">
      <alignment horizontal="left" vertical="center" wrapText="1"/>
      <protection locked="0"/>
    </xf>
    <xf numFmtId="49" fontId="10" fillId="33" borderId="0" xfId="137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115" applyFont="1" applyFill="1" applyBorder="1" applyAlignment="1" applyProtection="1">
      <alignment horizontal="center" vertical="center" wrapText="1"/>
      <protection locked="0"/>
    </xf>
    <xf numFmtId="0" fontId="7" fillId="0" borderId="0" xfId="130" applyFont="1" applyFill="1" applyBorder="1" applyAlignment="1" applyProtection="1">
      <alignment horizontal="left" vertical="center" wrapText="1"/>
      <protection locked="0"/>
    </xf>
    <xf numFmtId="49" fontId="10" fillId="0" borderId="0" xfId="13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13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2" applyNumberFormat="1" applyFont="1" applyFill="1" applyBorder="1" applyAlignment="1" applyProtection="1">
      <alignment horizontal="center" vertical="center" wrapText="1"/>
      <protection locked="0"/>
    </xf>
    <xf numFmtId="178" fontId="10" fillId="33" borderId="0" xfId="122" applyNumberFormat="1" applyFont="1" applyFill="1" applyBorder="1" applyAlignment="1" applyProtection="1">
      <alignment horizontal="center" vertical="center" wrapText="1"/>
      <protection locked="0"/>
    </xf>
    <xf numFmtId="177" fontId="47" fillId="0" borderId="0" xfId="120" applyNumberFormat="1" applyFont="1" applyBorder="1" applyAlignment="1" applyProtection="1">
      <alignment horizontal="center" vertical="center" wrapText="1"/>
      <protection locked="0"/>
    </xf>
    <xf numFmtId="0" fontId="7" fillId="0" borderId="0" xfId="122" applyFont="1" applyBorder="1" applyAlignment="1" applyProtection="1">
      <alignment horizontal="center" vertical="center" wrapText="1"/>
      <protection locked="0"/>
    </xf>
    <xf numFmtId="0" fontId="25" fillId="33" borderId="0" xfId="132" applyFont="1" applyFill="1" applyBorder="1" applyAlignment="1" applyProtection="1">
      <alignment horizontal="center" vertical="center" wrapText="1"/>
      <protection locked="0"/>
    </xf>
    <xf numFmtId="0" fontId="10" fillId="33" borderId="10" xfId="106" applyFont="1" applyFill="1" applyBorder="1" applyAlignment="1">
      <alignment horizontal="center" vertical="center" wrapText="1"/>
      <protection/>
    </xf>
    <xf numFmtId="49" fontId="10" fillId="33" borderId="10" xfId="94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0" fillId="0" borderId="14" xfId="107" applyFont="1" applyFill="1" applyBorder="1" applyAlignment="1" applyProtection="1">
      <alignment horizontal="center" vertical="center" wrapText="1"/>
      <protection locked="0"/>
    </xf>
    <xf numFmtId="0" fontId="7" fillId="33" borderId="10" xfId="90" applyFont="1" applyFill="1" applyBorder="1" applyAlignment="1" applyProtection="1">
      <alignment horizontal="left" vertical="center" wrapText="1"/>
      <protection locked="0"/>
    </xf>
    <xf numFmtId="49" fontId="10" fillId="33" borderId="10" xfId="60" applyNumberFormat="1" applyFont="1" applyFill="1" applyBorder="1" applyAlignment="1" applyProtection="1">
      <alignment horizontal="center" vertical="center"/>
      <protection locked="0"/>
    </xf>
    <xf numFmtId="0" fontId="7" fillId="33" borderId="10" xfId="12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125" applyFont="1" applyFill="1" applyBorder="1" applyAlignment="1" applyProtection="1">
      <alignment vertical="center" wrapText="1"/>
      <protection locked="0"/>
    </xf>
    <xf numFmtId="49" fontId="7" fillId="0" borderId="10" xfId="10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7" fillId="0" borderId="10" xfId="115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125" applyNumberFormat="1" applyFont="1" applyFill="1" applyBorder="1" applyAlignment="1" applyProtection="1">
      <alignment vertical="center" wrapText="1"/>
      <protection locked="0"/>
    </xf>
    <xf numFmtId="0" fontId="28" fillId="33" borderId="10" xfId="132" applyFont="1" applyFill="1" applyBorder="1" applyAlignment="1" applyProtection="1">
      <alignment horizontal="center" vertical="center" textRotation="90" wrapText="1"/>
      <protection locked="0"/>
    </xf>
    <xf numFmtId="0" fontId="73" fillId="36" borderId="11" xfId="131" applyFont="1" applyFill="1" applyBorder="1" applyAlignment="1" applyProtection="1">
      <alignment horizontal="center" vertical="center" wrapText="1"/>
      <protection locked="0"/>
    </xf>
    <xf numFmtId="0" fontId="73" fillId="36" borderId="21" xfId="131" applyFont="1" applyFill="1" applyBorder="1" applyAlignment="1" applyProtection="1">
      <alignment horizontal="center" vertical="center" wrapText="1"/>
      <protection locked="0"/>
    </xf>
    <xf numFmtId="0" fontId="73" fillId="36" borderId="22" xfId="131" applyFont="1" applyFill="1" applyBorder="1" applyAlignment="1" applyProtection="1">
      <alignment horizontal="center" vertical="center" wrapText="1"/>
      <protection locked="0"/>
    </xf>
    <xf numFmtId="0" fontId="7" fillId="33" borderId="14" xfId="135" applyFont="1" applyFill="1" applyBorder="1" applyAlignment="1" applyProtection="1">
      <alignment horizontal="left" vertical="center" wrapText="1"/>
      <protection locked="0"/>
    </xf>
    <xf numFmtId="0" fontId="10" fillId="0" borderId="10" xfId="129" applyFont="1" applyFill="1" applyBorder="1" applyAlignment="1" applyProtection="1">
      <alignment horizontal="center" vertical="center" wrapText="1"/>
      <protection locked="0"/>
    </xf>
    <xf numFmtId="0" fontId="10" fillId="0" borderId="10" xfId="115" applyFont="1" applyFill="1" applyBorder="1" applyAlignment="1" applyProtection="1">
      <alignment horizontal="center" vertical="center" wrapText="1"/>
      <protection locked="0"/>
    </xf>
    <xf numFmtId="49" fontId="10" fillId="0" borderId="10" xfId="90" applyNumberFormat="1" applyFont="1" applyFill="1" applyBorder="1" applyAlignment="1" applyProtection="1">
      <alignment horizontal="center" vertical="center"/>
      <protection locked="0"/>
    </xf>
    <xf numFmtId="49" fontId="1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84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107" applyNumberFormat="1" applyFont="1" applyFill="1" applyBorder="1" applyAlignment="1">
      <alignment horizontal="center" vertical="center" wrapText="1"/>
      <protection/>
    </xf>
    <xf numFmtId="0" fontId="10" fillId="0" borderId="10" xfId="107" applyFont="1" applyFill="1" applyBorder="1" applyAlignment="1" applyProtection="1">
      <alignment horizontal="center" vertical="center"/>
      <protection locked="0"/>
    </xf>
    <xf numFmtId="49" fontId="10" fillId="33" borderId="10" xfId="6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19" applyFont="1" applyAlignment="1" applyProtection="1">
      <alignment horizontal="center"/>
      <protection locked="0"/>
    </xf>
    <xf numFmtId="0" fontId="48" fillId="0" borderId="0" xfId="128" applyFont="1" applyAlignment="1" applyProtection="1">
      <alignment horizontal="center" vertical="center"/>
      <protection locked="0"/>
    </xf>
    <xf numFmtId="0" fontId="54" fillId="0" borderId="0" xfId="128" applyFont="1" applyAlignment="1" applyProtection="1">
      <alignment horizontal="center" vertical="center"/>
      <protection locked="0"/>
    </xf>
    <xf numFmtId="0" fontId="12" fillId="0" borderId="0" xfId="127" applyFont="1" applyFill="1" applyBorder="1" applyAlignment="1" applyProtection="1">
      <alignment horizontal="center" vertical="center"/>
      <protection locked="0"/>
    </xf>
    <xf numFmtId="0" fontId="7" fillId="0" borderId="0" xfId="128" applyFont="1" applyFill="1" applyBorder="1" applyAlignment="1" applyProtection="1">
      <alignment horizontal="left" vertical="center" wrapText="1"/>
      <protection locked="0"/>
    </xf>
    <xf numFmtId="49" fontId="10" fillId="0" borderId="0" xfId="11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69" applyNumberFormat="1" applyFont="1" applyFill="1" applyBorder="1" applyAlignment="1" applyProtection="1">
      <alignment vertical="center" wrapText="1"/>
      <protection locked="0"/>
    </xf>
    <xf numFmtId="49" fontId="10" fillId="33" borderId="0" xfId="69" applyNumberFormat="1" applyFont="1" applyFill="1" applyBorder="1" applyAlignment="1" applyProtection="1">
      <alignment horizontal="center" vertical="center" wrapText="1"/>
      <protection locked="0"/>
    </xf>
    <xf numFmtId="49" fontId="10" fillId="33" borderId="0" xfId="69" applyNumberFormat="1" applyFont="1" applyFill="1" applyBorder="1" applyAlignment="1" applyProtection="1">
      <alignment horizontal="center" vertical="center"/>
      <protection locked="0"/>
    </xf>
    <xf numFmtId="0" fontId="10" fillId="33" borderId="0" xfId="51" applyNumberFormat="1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>
      <alignment horizontal="center" vertical="center" wrapText="1"/>
    </xf>
    <xf numFmtId="0" fontId="10" fillId="33" borderId="14" xfId="100" applyFont="1" applyFill="1" applyBorder="1" applyAlignment="1" applyProtection="1">
      <alignment horizontal="center" vertical="center" wrapText="1"/>
      <protection locked="0"/>
    </xf>
    <xf numFmtId="0" fontId="10" fillId="0" borderId="16" xfId="126" applyFont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>
      <alignment horizontal="left" vertical="center" wrapText="1"/>
    </xf>
    <xf numFmtId="0" fontId="10" fillId="33" borderId="15" xfId="84" applyNumberFormat="1" applyFont="1" applyFill="1" applyBorder="1" applyAlignment="1" applyProtection="1">
      <alignment horizontal="center" vertical="center"/>
      <protection locked="0"/>
    </xf>
    <xf numFmtId="49" fontId="10" fillId="33" borderId="14" xfId="49" applyNumberFormat="1" applyFont="1" applyFill="1" applyBorder="1" applyAlignment="1" applyProtection="1">
      <alignment horizontal="center" vertical="center"/>
      <protection locked="0"/>
    </xf>
    <xf numFmtId="49" fontId="10" fillId="33" borderId="13" xfId="62" applyNumberFormat="1" applyFont="1" applyFill="1" applyBorder="1" applyAlignment="1" applyProtection="1">
      <alignment horizontal="center" vertical="center" wrapText="1"/>
      <protection locked="0"/>
    </xf>
    <xf numFmtId="0" fontId="10" fillId="33" borderId="23" xfId="130" applyFont="1" applyFill="1" applyBorder="1" applyAlignment="1" applyProtection="1">
      <alignment horizontal="center" vertical="center" wrapText="1"/>
      <protection locked="0"/>
    </xf>
    <xf numFmtId="0" fontId="10" fillId="33" borderId="13" xfId="51" applyNumberFormat="1" applyFont="1" applyFill="1" applyBorder="1" applyAlignment="1" applyProtection="1">
      <alignment horizontal="center" vertical="center" wrapText="1"/>
      <protection locked="0"/>
    </xf>
    <xf numFmtId="49" fontId="7" fillId="33" borderId="13" xfId="113" applyNumberFormat="1" applyFont="1" applyFill="1" applyBorder="1" applyAlignment="1" applyProtection="1">
      <alignment horizontal="left" vertical="center" wrapText="1"/>
      <protection locked="0"/>
    </xf>
    <xf numFmtId="49" fontId="10" fillId="36" borderId="10" xfId="116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116" applyNumberFormat="1" applyFont="1" applyFill="1" applyBorder="1" applyAlignment="1" applyProtection="1">
      <alignment horizontal="center" vertical="center" wrapText="1"/>
      <protection locked="0"/>
    </xf>
    <xf numFmtId="0" fontId="10" fillId="33" borderId="16" xfId="84" applyNumberFormat="1" applyFont="1" applyFill="1" applyBorder="1" applyAlignment="1">
      <alignment horizontal="center" vertical="center" wrapText="1"/>
      <protection/>
    </xf>
    <xf numFmtId="0" fontId="10" fillId="33" borderId="10" xfId="97" applyFont="1" applyFill="1" applyBorder="1" applyAlignment="1">
      <alignment horizontal="center" vertical="center" wrapText="1"/>
      <protection/>
    </xf>
    <xf numFmtId="0" fontId="10" fillId="33" borderId="13" xfId="113" applyFont="1" applyFill="1" applyBorder="1" applyAlignment="1" applyProtection="1">
      <alignment horizontal="center" vertical="center" wrapText="1"/>
      <protection locked="0"/>
    </xf>
    <xf numFmtId="0" fontId="7" fillId="33" borderId="13" xfId="134" applyFont="1" applyFill="1" applyBorder="1" applyAlignment="1" applyProtection="1">
      <alignment horizontal="left" vertical="center" wrapText="1"/>
      <protection locked="0"/>
    </xf>
    <xf numFmtId="49" fontId="10" fillId="33" borderId="14" xfId="100" applyNumberFormat="1" applyFont="1" applyFill="1" applyBorder="1" applyAlignment="1">
      <alignment horizontal="center" vertical="center" wrapText="1"/>
      <protection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3" xfId="85" applyNumberFormat="1" applyFont="1" applyBorder="1" applyAlignment="1">
      <alignment horizontal="center" vertical="center" wrapText="1"/>
      <protection/>
    </xf>
    <xf numFmtId="49" fontId="10" fillId="0" borderId="15" xfId="48" applyNumberFormat="1" applyFont="1" applyFill="1" applyBorder="1" applyAlignment="1" applyProtection="1">
      <alignment horizontal="center" vertical="center"/>
      <protection locked="0"/>
    </xf>
    <xf numFmtId="0" fontId="10" fillId="0" borderId="13" xfId="82" applyFont="1" applyBorder="1" applyAlignment="1" applyProtection="1">
      <alignment horizontal="center" vertical="center"/>
      <protection locked="0"/>
    </xf>
    <xf numFmtId="0" fontId="10" fillId="36" borderId="14" xfId="129" applyFont="1" applyFill="1" applyBorder="1" applyAlignment="1" applyProtection="1">
      <alignment horizontal="center" vertical="center" wrapText="1"/>
      <protection locked="0"/>
    </xf>
    <xf numFmtId="0" fontId="10" fillId="0" borderId="13" xfId="99" applyFont="1" applyBorder="1" applyAlignment="1" applyProtection="1">
      <alignment horizontal="center" vertical="center" wrapText="1"/>
      <protection locked="0"/>
    </xf>
    <xf numFmtId="0" fontId="10" fillId="33" borderId="13" xfId="130" applyFont="1" applyFill="1" applyBorder="1" applyAlignment="1" applyProtection="1">
      <alignment horizontal="center" vertical="center" wrapText="1"/>
      <protection locked="0"/>
    </xf>
    <xf numFmtId="0" fontId="10" fillId="0" borderId="14" xfId="130" applyFont="1" applyBorder="1" applyAlignment="1" applyProtection="1">
      <alignment horizontal="center" vertical="center" wrapText="1"/>
      <protection locked="0"/>
    </xf>
    <xf numFmtId="49" fontId="10" fillId="0" borderId="23" xfId="62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57" applyNumberFormat="1" applyFont="1" applyBorder="1" applyAlignment="1" applyProtection="1">
      <alignment horizontal="center" vertical="center" wrapText="1"/>
      <protection locked="0"/>
    </xf>
    <xf numFmtId="49" fontId="10" fillId="0" borderId="13" xfId="62" applyNumberFormat="1" applyFont="1" applyBorder="1" applyAlignment="1" applyProtection="1">
      <alignment horizontal="center" vertical="center" wrapText="1"/>
      <protection locked="0"/>
    </xf>
    <xf numFmtId="49" fontId="10" fillId="33" borderId="13" xfId="113" applyNumberFormat="1" applyFont="1" applyFill="1" applyBorder="1" applyAlignment="1" applyProtection="1">
      <alignment horizontal="center" vertical="center" wrapText="1"/>
      <protection locked="0"/>
    </xf>
    <xf numFmtId="0" fontId="25" fillId="36" borderId="10" xfId="131" applyFont="1" applyFill="1" applyBorder="1" applyAlignment="1" applyProtection="1">
      <alignment horizontal="center" vertical="center" wrapText="1"/>
      <protection locked="0"/>
    </xf>
    <xf numFmtId="1" fontId="28" fillId="36" borderId="10" xfId="121" applyNumberFormat="1" applyFont="1" applyFill="1" applyBorder="1" applyAlignment="1" applyProtection="1">
      <alignment horizontal="center" vertical="center" textRotation="90" wrapText="1"/>
      <protection locked="0"/>
    </xf>
    <xf numFmtId="177" fontId="28" fillId="36" borderId="10" xfId="121" applyNumberFormat="1" applyFont="1" applyFill="1" applyBorder="1" applyAlignment="1" applyProtection="1">
      <alignment horizontal="center" vertical="center" wrapText="1"/>
      <protection locked="0"/>
    </xf>
    <xf numFmtId="0" fontId="28" fillId="36" borderId="10" xfId="121" applyFont="1" applyFill="1" applyBorder="1" applyAlignment="1" applyProtection="1">
      <alignment horizontal="center" vertical="center" textRotation="90" wrapText="1"/>
      <protection locked="0"/>
    </xf>
    <xf numFmtId="0" fontId="6" fillId="36" borderId="11" xfId="131" applyFont="1" applyFill="1" applyBorder="1" applyAlignment="1" applyProtection="1">
      <alignment horizontal="center" vertical="center" wrapText="1"/>
      <protection locked="0"/>
    </xf>
    <xf numFmtId="0" fontId="6" fillId="36" borderId="21" xfId="131" applyFont="1" applyFill="1" applyBorder="1" applyAlignment="1" applyProtection="1">
      <alignment horizontal="center" vertical="center" wrapText="1"/>
      <protection locked="0"/>
    </xf>
    <xf numFmtId="0" fontId="6" fillId="36" borderId="22" xfId="131" applyFont="1" applyFill="1" applyBorder="1" applyAlignment="1" applyProtection="1">
      <alignment horizontal="center" vertical="center" wrapText="1"/>
      <protection locked="0"/>
    </xf>
    <xf numFmtId="0" fontId="11" fillId="0" borderId="10" xfId="127" applyFont="1" applyFill="1" applyBorder="1" applyAlignment="1" applyProtection="1">
      <alignment horizontal="center"/>
      <protection locked="0"/>
    </xf>
    <xf numFmtId="177" fontId="50" fillId="0" borderId="10" xfId="118" applyNumberFormat="1" applyFont="1" applyBorder="1" applyAlignment="1" applyProtection="1">
      <alignment horizontal="center" vertical="center" wrapText="1"/>
      <protection locked="0"/>
    </xf>
    <xf numFmtId="0" fontId="11" fillId="0" borderId="10" xfId="127" applyFont="1" applyFill="1" applyBorder="1" applyAlignment="1" applyProtection="1">
      <alignment horizontal="center" vertical="center"/>
      <protection locked="0"/>
    </xf>
    <xf numFmtId="0" fontId="51" fillId="36" borderId="0" xfId="97" applyFont="1" applyFill="1" applyAlignment="1">
      <alignment horizontal="center"/>
      <protection/>
    </xf>
    <xf numFmtId="0" fontId="6" fillId="0" borderId="0" xfId="121" applyFont="1" applyBorder="1" applyAlignment="1" applyProtection="1">
      <alignment horizontal="center" vertical="center" wrapText="1"/>
      <protection locked="0"/>
    </xf>
    <xf numFmtId="0" fontId="4" fillId="0" borderId="0" xfId="127" applyFont="1" applyBorder="1" applyAlignment="1" applyProtection="1">
      <alignment horizontal="center" vertical="center"/>
      <protection locked="0"/>
    </xf>
    <xf numFmtId="0" fontId="11" fillId="0" borderId="0" xfId="127" applyFont="1" applyFill="1" applyBorder="1" applyAlignment="1" applyProtection="1">
      <alignment horizontal="center" vertical="center"/>
      <protection locked="0"/>
    </xf>
    <xf numFmtId="49" fontId="10" fillId="0" borderId="0" xfId="13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25" applyFont="1" applyFill="1" applyBorder="1" applyAlignment="1" applyProtection="1">
      <alignment horizontal="center" vertical="center" wrapText="1"/>
      <protection locked="0"/>
    </xf>
    <xf numFmtId="0" fontId="7" fillId="33" borderId="0" xfId="135" applyFont="1" applyFill="1" applyBorder="1" applyAlignment="1" applyProtection="1">
      <alignment horizontal="left" vertical="center" wrapText="1"/>
      <protection locked="0"/>
    </xf>
    <xf numFmtId="49" fontId="10" fillId="33" borderId="0" xfId="84" applyNumberFormat="1" applyFont="1" applyFill="1" applyBorder="1" applyAlignment="1">
      <alignment horizontal="center" vertical="center" wrapText="1"/>
      <protection/>
    </xf>
    <xf numFmtId="0" fontId="10" fillId="33" borderId="0" xfId="84" applyFont="1" applyFill="1" applyBorder="1" applyAlignment="1" applyProtection="1">
      <alignment horizontal="center" vertical="center"/>
      <protection locked="0"/>
    </xf>
    <xf numFmtId="49" fontId="10" fillId="0" borderId="0" xfId="71" applyNumberFormat="1" applyFont="1" applyFill="1" applyBorder="1" applyAlignment="1" applyProtection="1">
      <alignment horizontal="center" vertical="center"/>
      <protection locked="0"/>
    </xf>
    <xf numFmtId="49" fontId="10" fillId="35" borderId="0" xfId="58" applyNumberFormat="1" applyFont="1" applyFill="1" applyBorder="1" applyAlignment="1" applyProtection="1">
      <alignment horizontal="center" vertical="center" wrapText="1"/>
      <protection locked="0"/>
    </xf>
    <xf numFmtId="178" fontId="10" fillId="0" borderId="0" xfId="118" applyNumberFormat="1" applyFont="1" applyBorder="1" applyAlignment="1" applyProtection="1">
      <alignment horizontal="center" vertical="center" wrapText="1"/>
      <protection locked="0"/>
    </xf>
    <xf numFmtId="177" fontId="50" fillId="0" borderId="0" xfId="118" applyNumberFormat="1" applyFont="1" applyBorder="1" applyAlignment="1" applyProtection="1">
      <alignment horizontal="center" vertical="center" wrapText="1"/>
      <protection locked="0"/>
    </xf>
    <xf numFmtId="0" fontId="7" fillId="0" borderId="0" xfId="118" applyFont="1" applyBorder="1" applyAlignment="1" applyProtection="1">
      <alignment horizontal="center" vertical="center" wrapText="1"/>
      <protection locked="0"/>
    </xf>
    <xf numFmtId="1" fontId="10" fillId="0" borderId="0" xfId="118" applyNumberFormat="1" applyFont="1" applyBorder="1" applyAlignment="1" applyProtection="1">
      <alignment horizontal="center" vertical="center" wrapText="1"/>
      <protection locked="0"/>
    </xf>
    <xf numFmtId="0" fontId="2" fillId="0" borderId="0" xfId="118" applyFont="1" applyBorder="1" applyAlignment="1" applyProtection="1">
      <alignment horizontal="center" vertical="center" wrapText="1"/>
      <protection locked="0"/>
    </xf>
    <xf numFmtId="0" fontId="10" fillId="33" borderId="10" xfId="54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49" applyNumberFormat="1" applyFont="1" applyFill="1" applyBorder="1" applyAlignment="1" applyProtection="1">
      <alignment horizontal="center" vertical="center"/>
      <protection locked="0"/>
    </xf>
    <xf numFmtId="0" fontId="7" fillId="0" borderId="10" xfId="129" applyFont="1" applyFill="1" applyBorder="1" applyAlignment="1" applyProtection="1">
      <alignment horizontal="left" vertical="center" wrapText="1"/>
      <protection locked="0"/>
    </xf>
    <xf numFmtId="0" fontId="10" fillId="0" borderId="10" xfId="130" applyFont="1" applyFill="1" applyBorder="1" applyAlignment="1" applyProtection="1">
      <alignment horizontal="center" vertical="center"/>
      <protection locked="0"/>
    </xf>
    <xf numFmtId="49" fontId="10" fillId="0" borderId="10" xfId="5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69" applyNumberFormat="1" applyFont="1" applyFill="1" applyBorder="1" applyAlignment="1" applyProtection="1">
      <alignment vertical="center" wrapText="1"/>
      <protection locked="0"/>
    </xf>
    <xf numFmtId="49" fontId="10" fillId="0" borderId="10" xfId="69" applyNumberFormat="1" applyFont="1" applyFill="1" applyBorder="1" applyAlignment="1" applyProtection="1">
      <alignment horizontal="center" vertical="center"/>
      <protection locked="0"/>
    </xf>
    <xf numFmtId="0" fontId="7" fillId="0" borderId="10" xfId="73" applyFont="1" applyFill="1" applyBorder="1" applyAlignment="1" applyProtection="1">
      <alignment vertical="center" wrapText="1"/>
      <protection locked="0"/>
    </xf>
    <xf numFmtId="0" fontId="10" fillId="0" borderId="10" xfId="84" applyFont="1" applyFill="1" applyBorder="1" applyAlignment="1" applyProtection="1">
      <alignment horizontal="center" vertical="center"/>
      <protection locked="0"/>
    </xf>
    <xf numFmtId="0" fontId="10" fillId="0" borderId="10" xfId="128" applyFont="1" applyFill="1" applyBorder="1" applyAlignment="1" applyProtection="1">
      <alignment horizontal="center" vertical="center" wrapText="1"/>
      <protection locked="0"/>
    </xf>
    <xf numFmtId="0" fontId="19" fillId="0" borderId="10" xfId="102" applyFont="1" applyFill="1" applyBorder="1" applyAlignment="1" applyProtection="1">
      <alignment horizontal="center" vertical="center" wrapText="1"/>
      <protection locked="0"/>
    </xf>
    <xf numFmtId="0" fontId="10" fillId="33" borderId="0" xfId="127" applyFont="1" applyFill="1" applyBorder="1" applyAlignment="1" applyProtection="1">
      <alignment horizontal="center" vertical="center" wrapText="1"/>
      <protection locked="0"/>
    </xf>
    <xf numFmtId="0" fontId="10" fillId="0" borderId="0" xfId="127" applyFont="1" applyBorder="1" applyAlignment="1" applyProtection="1">
      <alignment horizontal="center" vertical="center"/>
      <protection locked="0"/>
    </xf>
    <xf numFmtId="0" fontId="7" fillId="33" borderId="0" xfId="134" applyFont="1" applyFill="1" applyBorder="1" applyAlignment="1" applyProtection="1">
      <alignment horizontal="left" vertical="center" wrapText="1"/>
      <protection locked="0"/>
    </xf>
    <xf numFmtId="0" fontId="10" fillId="33" borderId="0" xfId="100" applyNumberFormat="1" applyFont="1" applyFill="1" applyBorder="1" applyAlignment="1">
      <alignment horizontal="center" vertical="center" wrapText="1"/>
      <protection/>
    </xf>
    <xf numFmtId="0" fontId="10" fillId="33" borderId="0" xfId="100" applyFont="1" applyFill="1" applyBorder="1" applyAlignment="1" applyProtection="1">
      <alignment horizontal="center" vertical="center" wrapText="1"/>
      <protection locked="0"/>
    </xf>
    <xf numFmtId="0" fontId="10" fillId="0" borderId="0" xfId="99" applyFont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Border="1" applyAlignment="1" applyProtection="1">
      <alignment horizontal="center" vertical="center" wrapText="1"/>
      <protection locked="0"/>
    </xf>
    <xf numFmtId="0" fontId="10" fillId="0" borderId="0" xfId="129" applyNumberFormat="1" applyFont="1" applyFill="1" applyBorder="1" applyAlignment="1" applyProtection="1">
      <alignment horizontal="center" vertical="center"/>
      <protection locked="0"/>
    </xf>
  </cellXfs>
  <cellStyles count="13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1" xfId="47"/>
    <cellStyle name="Денежный 11 11" xfId="48"/>
    <cellStyle name="Денежный 11 11 2" xfId="49"/>
    <cellStyle name="Денежный 11 9" xfId="50"/>
    <cellStyle name="Денежный 12 12 10" xfId="51"/>
    <cellStyle name="Денежный 12 12 2 2" xfId="52"/>
    <cellStyle name="Денежный 12 12 2 4" xfId="53"/>
    <cellStyle name="Денежный 12 12 2 4 2" xfId="54"/>
    <cellStyle name="Денежный 12 12 3" xfId="55"/>
    <cellStyle name="Денежный 12 12 3 2" xfId="56"/>
    <cellStyle name="Денежный 2" xfId="57"/>
    <cellStyle name="Денежный 2 10 2" xfId="58"/>
    <cellStyle name="Денежный 2 10 2 14" xfId="59"/>
    <cellStyle name="Денежный 2 11" xfId="60"/>
    <cellStyle name="Денежный 2 11 2" xfId="61"/>
    <cellStyle name="Денежный 2 13 2" xfId="62"/>
    <cellStyle name="Денежный 2 2" xfId="63"/>
    <cellStyle name="Денежный 2 24" xfId="64"/>
    <cellStyle name="Денежный 2 5" xfId="65"/>
    <cellStyle name="Денежный 2 5 2 2" xfId="66"/>
    <cellStyle name="Денежный 24 12" xfId="67"/>
    <cellStyle name="Денежный 24 2 2" xfId="68"/>
    <cellStyle name="Денежный 24 2 2 2" xfId="69"/>
    <cellStyle name="Денежный 3" xfId="70"/>
    <cellStyle name="Денежный 3 2" xfId="71"/>
    <cellStyle name="Денежный 6" xfId="72"/>
    <cellStyle name="Денежный 6 10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0 2" xfId="83"/>
    <cellStyle name="Обычный 10 2 2" xfId="84"/>
    <cellStyle name="Обычный 11 10" xfId="85"/>
    <cellStyle name="Обычный 11 10 2" xfId="86"/>
    <cellStyle name="Обычный 11 12" xfId="87"/>
    <cellStyle name="Обычный 11 12 2" xfId="88"/>
    <cellStyle name="Обычный 11 12 2 2" xfId="89"/>
    <cellStyle name="Обычный 11 12 3" xfId="90"/>
    <cellStyle name="Обычный 12" xfId="91"/>
    <cellStyle name="Обычный 14" xfId="92"/>
    <cellStyle name="Обычный 14 2" xfId="93"/>
    <cellStyle name="Обычный 14 2 2" xfId="94"/>
    <cellStyle name="Обычный 18" xfId="95"/>
    <cellStyle name="Обычный 2" xfId="96"/>
    <cellStyle name="Обычный 2 10" xfId="97"/>
    <cellStyle name="Обычный 2 14 10" xfId="98"/>
    <cellStyle name="Обычный 2 14 2" xfId="99"/>
    <cellStyle name="Обычный 2 14 2 2" xfId="100"/>
    <cellStyle name="Обычный 2 2 10 2" xfId="101"/>
    <cellStyle name="Обычный 2 2 2" xfId="102"/>
    <cellStyle name="Обычный 2 2 2 2" xfId="103"/>
    <cellStyle name="Обычный 2 2 2 2 2" xfId="104"/>
    <cellStyle name="Обычный 2 21" xfId="105"/>
    <cellStyle name="Обычный 2 23" xfId="106"/>
    <cellStyle name="Обычный 3 13" xfId="107"/>
    <cellStyle name="Обычный 30" xfId="108"/>
    <cellStyle name="Обычный 5_25_05_13" xfId="109"/>
    <cellStyle name="Обычный 5_25_05_13 2" xfId="110"/>
    <cellStyle name="Обычный 6 12" xfId="111"/>
    <cellStyle name="Обычный 7" xfId="112"/>
    <cellStyle name="Обычный_База" xfId="113"/>
    <cellStyle name="Обычный_База 2 2" xfId="114"/>
    <cellStyle name="Обычный_База 2 2 2" xfId="115"/>
    <cellStyle name="Обычный_База_База1 2_База1 (version 1)" xfId="116"/>
    <cellStyle name="Обычный_База_База1 2_База1 (version 1) 2" xfId="117"/>
    <cellStyle name="Обычный_Выездка технические1 2 2" xfId="118"/>
    <cellStyle name="Обычный_Выездка технические1 3" xfId="119"/>
    <cellStyle name="Обычный_Выездка технические1 3 2" xfId="120"/>
    <cellStyle name="Обычный_Измайлово-2003" xfId="121"/>
    <cellStyle name="Обычный_Измайлово-2003 2" xfId="122"/>
    <cellStyle name="Обычный_конкур К" xfId="123"/>
    <cellStyle name="Обычный_конкур1 11" xfId="124"/>
    <cellStyle name="Обычный_конкур1 11 2" xfId="125"/>
    <cellStyle name="Обычный_конкур1 2 2" xfId="126"/>
    <cellStyle name="Обычный_Лист Microsoft Excel" xfId="127"/>
    <cellStyle name="Обычный_Лист Microsoft Excel 10 2" xfId="128"/>
    <cellStyle name="Обычный_Лист Microsoft Excel 11 2" xfId="129"/>
    <cellStyle name="Обычный_Лист Microsoft Excel 2 12 2" xfId="130"/>
    <cellStyle name="Обычный_Лист Microsoft Excel 3" xfId="131"/>
    <cellStyle name="Обычный_Лист Microsoft Excel 4 2 2" xfId="132"/>
    <cellStyle name="Обычный_Лист Microsoft Excel 6" xfId="133"/>
    <cellStyle name="Обычный_Орел 11" xfId="134"/>
    <cellStyle name="Обычный_Орел 11 2" xfId="135"/>
    <cellStyle name="Обычный_Россия (В) юниоры" xfId="136"/>
    <cellStyle name="Обычный_Россия (В) юниоры 2_Стартовые 04-06.04.13" xfId="137"/>
    <cellStyle name="Обычный_Форма технических_конкур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wmf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wmf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wmf" /><Relationship Id="rId3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1533525</xdr:colOff>
      <xdr:row>0</xdr:row>
      <xdr:rowOff>0</xdr:rowOff>
    </xdr:from>
    <xdr:to>
      <xdr:col>11</xdr:col>
      <xdr:colOff>723900</xdr:colOff>
      <xdr:row>1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0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3</xdr:col>
      <xdr:colOff>1209675</xdr:colOff>
      <xdr:row>0</xdr:row>
      <xdr:rowOff>523875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200"/>
          <a:ext cx="1381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666750</xdr:rowOff>
    </xdr:from>
    <xdr:to>
      <xdr:col>3</xdr:col>
      <xdr:colOff>847725</xdr:colOff>
      <xdr:row>2</xdr:row>
      <xdr:rowOff>123825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66750"/>
          <a:ext cx="990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123825</xdr:rowOff>
    </xdr:from>
    <xdr:to>
      <xdr:col>3</xdr:col>
      <xdr:colOff>1057275</xdr:colOff>
      <xdr:row>4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2867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152400</xdr:rowOff>
    </xdr:from>
    <xdr:to>
      <xdr:col>4</xdr:col>
      <xdr:colOff>171450</xdr:colOff>
      <xdr:row>0</xdr:row>
      <xdr:rowOff>676275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2400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3</xdr:col>
      <xdr:colOff>857250</xdr:colOff>
      <xdr:row>5</xdr:row>
      <xdr:rowOff>28575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90575"/>
          <a:ext cx="990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0</xdr:row>
      <xdr:rowOff>152400</xdr:rowOff>
    </xdr:from>
    <xdr:to>
      <xdr:col>25</xdr:col>
      <xdr:colOff>276225</xdr:colOff>
      <xdr:row>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87300" y="152400"/>
          <a:ext cx="866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104775</xdr:rowOff>
    </xdr:from>
    <xdr:to>
      <xdr:col>4</xdr:col>
      <xdr:colOff>352425</xdr:colOff>
      <xdr:row>0</xdr:row>
      <xdr:rowOff>657225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4775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123825</xdr:rowOff>
    </xdr:from>
    <xdr:to>
      <xdr:col>3</xdr:col>
      <xdr:colOff>847725</xdr:colOff>
      <xdr:row>5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95350"/>
          <a:ext cx="990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114300</xdr:rowOff>
    </xdr:from>
    <xdr:to>
      <xdr:col>25</xdr:col>
      <xdr:colOff>304800</xdr:colOff>
      <xdr:row>3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49225" y="114300"/>
          <a:ext cx="838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104775</xdr:rowOff>
    </xdr:from>
    <xdr:to>
      <xdr:col>3</xdr:col>
      <xdr:colOff>1543050</xdr:colOff>
      <xdr:row>0</xdr:row>
      <xdr:rowOff>657225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4775"/>
          <a:ext cx="1762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209550</xdr:rowOff>
    </xdr:from>
    <xdr:to>
      <xdr:col>4</xdr:col>
      <xdr:colOff>342900</xdr:colOff>
      <xdr:row>1</xdr:row>
      <xdr:rowOff>28575</xdr:rowOff>
    </xdr:to>
    <xdr:pic>
      <xdr:nvPicPr>
        <xdr:cNvPr id="1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1619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3</xdr:row>
      <xdr:rowOff>47625</xdr:rowOff>
    </xdr:from>
    <xdr:to>
      <xdr:col>3</xdr:col>
      <xdr:colOff>962025</xdr:colOff>
      <xdr:row>5</xdr:row>
      <xdr:rowOff>123825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52525"/>
          <a:ext cx="990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466725</xdr:colOff>
      <xdr:row>0</xdr:row>
      <xdr:rowOff>190500</xdr:rowOff>
    </xdr:from>
    <xdr:to>
      <xdr:col>20</xdr:col>
      <xdr:colOff>657225</xdr:colOff>
      <xdr:row>3</xdr:row>
      <xdr:rowOff>152400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25325" y="190500"/>
          <a:ext cx="847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190500</xdr:rowOff>
    </xdr:from>
    <xdr:to>
      <xdr:col>4</xdr:col>
      <xdr:colOff>342900</xdr:colOff>
      <xdr:row>2</xdr:row>
      <xdr:rowOff>28575</xdr:rowOff>
    </xdr:to>
    <xdr:pic>
      <xdr:nvPicPr>
        <xdr:cNvPr id="4" name="Picture 1559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14400"/>
          <a:ext cx="16192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228600</xdr:colOff>
      <xdr:row>0</xdr:row>
      <xdr:rowOff>95250</xdr:rowOff>
    </xdr:from>
    <xdr:to>
      <xdr:col>25</xdr:col>
      <xdr:colOff>361950</xdr:colOff>
      <xdr:row>3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9825" y="9525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190500</xdr:rowOff>
    </xdr:from>
    <xdr:to>
      <xdr:col>3</xdr:col>
      <xdr:colOff>923925</xdr:colOff>
      <xdr:row>4</xdr:row>
      <xdr:rowOff>38100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47725"/>
          <a:ext cx="1038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133350</xdr:rowOff>
    </xdr:from>
    <xdr:to>
      <xdr:col>4</xdr:col>
      <xdr:colOff>142875</xdr:colOff>
      <xdr:row>0</xdr:row>
      <xdr:rowOff>638175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3335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104775</xdr:colOff>
      <xdr:row>0</xdr:row>
      <xdr:rowOff>123825</xdr:rowOff>
    </xdr:from>
    <xdr:to>
      <xdr:col>25</xdr:col>
      <xdr:colOff>352425</xdr:colOff>
      <xdr:row>3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11200" y="123825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133350</xdr:rowOff>
    </xdr:from>
    <xdr:to>
      <xdr:col>4</xdr:col>
      <xdr:colOff>428625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819150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114300</xdr:rowOff>
    </xdr:from>
    <xdr:to>
      <xdr:col>5</xdr:col>
      <xdr:colOff>76200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114300"/>
          <a:ext cx="1952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3</xdr:col>
      <xdr:colOff>1000125</xdr:colOff>
      <xdr:row>4</xdr:row>
      <xdr:rowOff>171450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4772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4</xdr:col>
      <xdr:colOff>238125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3812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85725</xdr:rowOff>
    </xdr:from>
    <xdr:to>
      <xdr:col>3</xdr:col>
      <xdr:colOff>1085850</xdr:colOff>
      <xdr:row>5</xdr:row>
      <xdr:rowOff>85725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90600"/>
          <a:ext cx="1276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39625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4</xdr:col>
      <xdr:colOff>238125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3812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3</xdr:col>
      <xdr:colOff>1000125</xdr:colOff>
      <xdr:row>4</xdr:row>
      <xdr:rowOff>171450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4772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295275</xdr:colOff>
      <xdr:row>0</xdr:row>
      <xdr:rowOff>28575</xdr:rowOff>
    </xdr:from>
    <xdr:to>
      <xdr:col>25</xdr:col>
      <xdr:colOff>447675</xdr:colOff>
      <xdr:row>4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28575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238125</xdr:rowOff>
    </xdr:from>
    <xdr:to>
      <xdr:col>4</xdr:col>
      <xdr:colOff>238125</xdr:colOff>
      <xdr:row>1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38125"/>
          <a:ext cx="1638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SheetLayoutView="100" zoomScalePageLayoutView="0" workbookViewId="0" topLeftCell="A43">
      <selection activeCell="G51" sqref="G51"/>
    </sheetView>
  </sheetViews>
  <sheetFormatPr defaultColWidth="9.140625" defaultRowHeight="12.75"/>
  <cols>
    <col min="1" max="1" width="4.57421875" style="17" customWidth="1"/>
    <col min="2" max="2" width="4.28125" style="17" hidden="1" customWidth="1"/>
    <col min="3" max="3" width="6.57421875" style="17" hidden="1" customWidth="1"/>
    <col min="4" max="4" width="22.421875" style="2" customWidth="1"/>
    <col min="5" max="5" width="7.421875" style="2" customWidth="1"/>
    <col min="6" max="6" width="6.00390625" style="2" customWidth="1"/>
    <col min="7" max="7" width="33.28125" style="2" customWidth="1"/>
    <col min="8" max="8" width="8.57421875" style="2" customWidth="1"/>
    <col min="9" max="9" width="17.140625" style="18" customWidth="1"/>
    <col min="10" max="10" width="15.00390625" style="18" customWidth="1"/>
    <col min="11" max="11" width="26.421875" style="19" customWidth="1"/>
    <col min="12" max="12" width="13.8515625" style="1" customWidth="1"/>
    <col min="13" max="16384" width="9.140625" style="2" customWidth="1"/>
  </cols>
  <sheetData>
    <row r="1" spans="1:12" ht="76.5" customHeight="1">
      <c r="A1" s="188" t="s">
        <v>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s="3" customFormat="1" ht="15.7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5.75" customHeight="1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s="8" customFormat="1" ht="15" customHeight="1">
      <c r="A4" s="20" t="s">
        <v>17</v>
      </c>
      <c r="B4" s="4"/>
      <c r="D4" s="5"/>
      <c r="E4" s="5"/>
      <c r="F4" s="5"/>
      <c r="G4" s="6"/>
      <c r="H4" s="6"/>
      <c r="I4" s="7"/>
      <c r="J4" s="7"/>
      <c r="L4" s="88" t="s">
        <v>89</v>
      </c>
    </row>
    <row r="5" spans="1:12" s="10" customFormat="1" ht="60" customHeight="1">
      <c r="A5" s="89" t="s">
        <v>2</v>
      </c>
      <c r="B5" s="89" t="s">
        <v>3</v>
      </c>
      <c r="C5" s="89" t="s">
        <v>4</v>
      </c>
      <c r="D5" s="90" t="s">
        <v>5</v>
      </c>
      <c r="E5" s="90" t="s">
        <v>6</v>
      </c>
      <c r="F5" s="89" t="s">
        <v>7</v>
      </c>
      <c r="G5" s="90" t="s">
        <v>8</v>
      </c>
      <c r="H5" s="90" t="s">
        <v>6</v>
      </c>
      <c r="I5" s="90" t="s">
        <v>9</v>
      </c>
      <c r="J5" s="90" t="s">
        <v>10</v>
      </c>
      <c r="K5" s="90" t="s">
        <v>11</v>
      </c>
      <c r="L5" s="90" t="s">
        <v>12</v>
      </c>
    </row>
    <row r="6" spans="1:12" s="10" customFormat="1" ht="35.25" customHeight="1">
      <c r="A6" s="101">
        <v>1</v>
      </c>
      <c r="B6" s="102"/>
      <c r="C6" s="102"/>
      <c r="D6" s="91" t="s">
        <v>237</v>
      </c>
      <c r="E6" s="87" t="s">
        <v>238</v>
      </c>
      <c r="F6" s="27" t="s">
        <v>23</v>
      </c>
      <c r="G6" s="64" t="s">
        <v>240</v>
      </c>
      <c r="H6" s="59" t="s">
        <v>232</v>
      </c>
      <c r="I6" s="136" t="s">
        <v>223</v>
      </c>
      <c r="J6" s="136" t="s">
        <v>291</v>
      </c>
      <c r="K6" s="159" t="s">
        <v>227</v>
      </c>
      <c r="L6" s="119" t="s">
        <v>54</v>
      </c>
    </row>
    <row r="7" spans="1:12" s="10" customFormat="1" ht="35.25" customHeight="1">
      <c r="A7" s="101">
        <v>2</v>
      </c>
      <c r="B7" s="102"/>
      <c r="C7" s="102"/>
      <c r="D7" s="91" t="s">
        <v>25</v>
      </c>
      <c r="E7" s="87" t="s">
        <v>41</v>
      </c>
      <c r="F7" s="27" t="s">
        <v>26</v>
      </c>
      <c r="G7" s="64" t="s">
        <v>217</v>
      </c>
      <c r="H7" s="59" t="s">
        <v>218</v>
      </c>
      <c r="I7" s="65" t="s">
        <v>21</v>
      </c>
      <c r="J7" s="136" t="s">
        <v>24</v>
      </c>
      <c r="K7" s="159" t="s">
        <v>20</v>
      </c>
      <c r="L7" s="119" t="s">
        <v>54</v>
      </c>
    </row>
    <row r="8" spans="1:12" s="10" customFormat="1" ht="35.25" customHeight="1">
      <c r="A8" s="101">
        <v>3</v>
      </c>
      <c r="B8" s="112"/>
      <c r="C8" s="112"/>
      <c r="D8" s="95" t="s">
        <v>114</v>
      </c>
      <c r="E8" s="125" t="s">
        <v>115</v>
      </c>
      <c r="F8" s="126">
        <v>2</v>
      </c>
      <c r="G8" s="116" t="s">
        <v>116</v>
      </c>
      <c r="H8" s="103" t="s">
        <v>117</v>
      </c>
      <c r="I8" s="93" t="s">
        <v>134</v>
      </c>
      <c r="J8" s="93" t="s">
        <v>93</v>
      </c>
      <c r="K8" s="106" t="s">
        <v>33</v>
      </c>
      <c r="L8" s="119" t="s">
        <v>54</v>
      </c>
    </row>
    <row r="9" spans="1:12" s="10" customFormat="1" ht="35.25" customHeight="1">
      <c r="A9" s="101">
        <v>4</v>
      </c>
      <c r="B9" s="37"/>
      <c r="C9" s="37"/>
      <c r="D9" s="97" t="s">
        <v>189</v>
      </c>
      <c r="E9" s="40" t="s">
        <v>190</v>
      </c>
      <c r="F9" s="58" t="s">
        <v>23</v>
      </c>
      <c r="G9" s="71" t="s">
        <v>191</v>
      </c>
      <c r="H9" s="67" t="s">
        <v>192</v>
      </c>
      <c r="I9" s="68" t="s">
        <v>186</v>
      </c>
      <c r="J9" s="92" t="s">
        <v>193</v>
      </c>
      <c r="K9" s="153" t="s">
        <v>188</v>
      </c>
      <c r="L9" s="119" t="s">
        <v>54</v>
      </c>
    </row>
    <row r="10" spans="1:12" s="10" customFormat="1" ht="35.25" customHeight="1">
      <c r="A10" s="101">
        <v>5</v>
      </c>
      <c r="B10" s="112"/>
      <c r="C10" s="112"/>
      <c r="D10" s="95" t="s">
        <v>81</v>
      </c>
      <c r="E10" s="60" t="s">
        <v>82</v>
      </c>
      <c r="F10" s="411" t="s">
        <v>23</v>
      </c>
      <c r="G10" s="56" t="s">
        <v>106</v>
      </c>
      <c r="H10" s="121" t="s">
        <v>83</v>
      </c>
      <c r="I10" s="100" t="s">
        <v>84</v>
      </c>
      <c r="J10" s="94" t="s">
        <v>22</v>
      </c>
      <c r="K10" s="66" t="s">
        <v>20</v>
      </c>
      <c r="L10" s="119" t="s">
        <v>54</v>
      </c>
    </row>
    <row r="11" spans="1:12" s="10" customFormat="1" ht="35.25" customHeight="1">
      <c r="A11" s="101">
        <v>6</v>
      </c>
      <c r="B11" s="102"/>
      <c r="C11" s="102"/>
      <c r="D11" s="91" t="s">
        <v>228</v>
      </c>
      <c r="E11" s="87"/>
      <c r="F11" s="27" t="s">
        <v>23</v>
      </c>
      <c r="G11" s="147" t="s">
        <v>305</v>
      </c>
      <c r="H11" s="68" t="s">
        <v>229</v>
      </c>
      <c r="I11" s="388" t="s">
        <v>230</v>
      </c>
      <c r="J11" s="148" t="s">
        <v>87</v>
      </c>
      <c r="K11" s="57" t="s">
        <v>306</v>
      </c>
      <c r="L11" s="119" t="s">
        <v>54</v>
      </c>
    </row>
    <row r="12" spans="1:12" s="10" customFormat="1" ht="35.25" customHeight="1">
      <c r="A12" s="101">
        <v>7</v>
      </c>
      <c r="B12" s="112"/>
      <c r="C12" s="112"/>
      <c r="D12" s="95" t="s">
        <v>109</v>
      </c>
      <c r="E12" s="125" t="s">
        <v>110</v>
      </c>
      <c r="F12" s="38" t="s">
        <v>26</v>
      </c>
      <c r="G12" s="26" t="s">
        <v>111</v>
      </c>
      <c r="H12" s="67" t="s">
        <v>112</v>
      </c>
      <c r="I12" s="68" t="s">
        <v>113</v>
      </c>
      <c r="J12" s="109" t="s">
        <v>34</v>
      </c>
      <c r="K12" s="57" t="s">
        <v>20</v>
      </c>
      <c r="L12" s="119" t="s">
        <v>54</v>
      </c>
    </row>
    <row r="13" spans="1:12" s="10" customFormat="1" ht="35.25" customHeight="1">
      <c r="A13" s="101">
        <v>8</v>
      </c>
      <c r="B13" s="37"/>
      <c r="C13" s="37"/>
      <c r="D13" s="29" t="s">
        <v>97</v>
      </c>
      <c r="E13" s="80" t="s">
        <v>98</v>
      </c>
      <c r="F13" s="83" t="s">
        <v>26</v>
      </c>
      <c r="G13" s="64" t="s">
        <v>99</v>
      </c>
      <c r="H13" s="110" t="s">
        <v>100</v>
      </c>
      <c r="I13" s="85" t="s">
        <v>101</v>
      </c>
      <c r="J13" s="111" t="s">
        <v>19</v>
      </c>
      <c r="K13" s="79" t="s">
        <v>20</v>
      </c>
      <c r="L13" s="119" t="s">
        <v>54</v>
      </c>
    </row>
    <row r="14" spans="1:12" s="10" customFormat="1" ht="35.25" customHeight="1">
      <c r="A14" s="101">
        <v>9</v>
      </c>
      <c r="B14" s="102"/>
      <c r="C14" s="102"/>
      <c r="D14" s="31" t="s">
        <v>27</v>
      </c>
      <c r="E14" s="69" t="s">
        <v>60</v>
      </c>
      <c r="F14" s="70" t="s">
        <v>18</v>
      </c>
      <c r="G14" s="32" t="s">
        <v>28</v>
      </c>
      <c r="H14" s="33" t="s">
        <v>29</v>
      </c>
      <c r="I14" s="34" t="s">
        <v>30</v>
      </c>
      <c r="J14" s="23" t="s">
        <v>22</v>
      </c>
      <c r="K14" s="24" t="s">
        <v>20</v>
      </c>
      <c r="L14" s="119" t="s">
        <v>54</v>
      </c>
    </row>
    <row r="15" spans="1:12" s="10" customFormat="1" ht="35.25" customHeight="1">
      <c r="A15" s="101">
        <v>10</v>
      </c>
      <c r="B15" s="37"/>
      <c r="C15" s="37"/>
      <c r="D15" s="62" t="s">
        <v>35</v>
      </c>
      <c r="E15" s="30" t="s">
        <v>36</v>
      </c>
      <c r="F15" s="63">
        <v>2</v>
      </c>
      <c r="G15" s="39" t="s">
        <v>59</v>
      </c>
      <c r="H15" s="21" t="s">
        <v>31</v>
      </c>
      <c r="I15" s="22" t="s">
        <v>21</v>
      </c>
      <c r="J15" s="65" t="s">
        <v>32</v>
      </c>
      <c r="K15" s="66" t="s">
        <v>20</v>
      </c>
      <c r="L15" s="119" t="s">
        <v>54</v>
      </c>
    </row>
    <row r="16" spans="1:12" s="10" customFormat="1" ht="35.25" customHeight="1">
      <c r="A16" s="101">
        <v>11</v>
      </c>
      <c r="B16" s="37"/>
      <c r="C16" s="37"/>
      <c r="D16" s="97" t="s">
        <v>210</v>
      </c>
      <c r="E16" s="40" t="s">
        <v>211</v>
      </c>
      <c r="F16" s="58" t="s">
        <v>18</v>
      </c>
      <c r="G16" s="158" t="s">
        <v>205</v>
      </c>
      <c r="H16" s="68" t="s">
        <v>206</v>
      </c>
      <c r="I16" s="68" t="s">
        <v>207</v>
      </c>
      <c r="J16" s="92" t="s">
        <v>208</v>
      </c>
      <c r="K16" s="66" t="s">
        <v>209</v>
      </c>
      <c r="L16" s="119" t="s">
        <v>54</v>
      </c>
    </row>
    <row r="17" spans="1:12" s="10" customFormat="1" ht="35.25" customHeight="1">
      <c r="A17" s="101">
        <v>12</v>
      </c>
      <c r="B17" s="37"/>
      <c r="C17" s="37"/>
      <c r="D17" s="137" t="s">
        <v>143</v>
      </c>
      <c r="E17" s="98" t="s">
        <v>144</v>
      </c>
      <c r="F17" s="138" t="s">
        <v>23</v>
      </c>
      <c r="G17" s="365" t="s">
        <v>145</v>
      </c>
      <c r="H17" s="416" t="s">
        <v>146</v>
      </c>
      <c r="I17" s="418" t="s">
        <v>147</v>
      </c>
      <c r="J17" s="366" t="s">
        <v>148</v>
      </c>
      <c r="K17" s="424" t="s">
        <v>149</v>
      </c>
      <c r="L17" s="119" t="s">
        <v>54</v>
      </c>
    </row>
    <row r="18" spans="1:12" s="10" customFormat="1" ht="35.25" customHeight="1">
      <c r="A18" s="101">
        <v>13</v>
      </c>
      <c r="B18" s="102"/>
      <c r="C18" s="102"/>
      <c r="D18" s="91" t="s">
        <v>219</v>
      </c>
      <c r="E18" s="87" t="s">
        <v>220</v>
      </c>
      <c r="F18" s="27">
        <v>3</v>
      </c>
      <c r="G18" s="380" t="s">
        <v>241</v>
      </c>
      <c r="H18" s="415" t="s">
        <v>221</v>
      </c>
      <c r="I18" s="400" t="s">
        <v>222</v>
      </c>
      <c r="J18" s="420" t="s">
        <v>223</v>
      </c>
      <c r="K18" s="423" t="s">
        <v>227</v>
      </c>
      <c r="L18" s="119" t="s">
        <v>54</v>
      </c>
    </row>
    <row r="19" spans="1:12" s="10" customFormat="1" ht="35.25" customHeight="1">
      <c r="A19" s="101">
        <v>14</v>
      </c>
      <c r="B19" s="37"/>
      <c r="C19" s="37"/>
      <c r="D19" s="31" t="s">
        <v>73</v>
      </c>
      <c r="E19" s="28" t="s">
        <v>74</v>
      </c>
      <c r="F19" s="58" t="s">
        <v>18</v>
      </c>
      <c r="G19" s="64" t="s">
        <v>76</v>
      </c>
      <c r="H19" s="68" t="s">
        <v>72</v>
      </c>
      <c r="I19" s="61" t="s">
        <v>21</v>
      </c>
      <c r="J19" s="92" t="s">
        <v>71</v>
      </c>
      <c r="K19" s="66" t="s">
        <v>20</v>
      </c>
      <c r="L19" s="119" t="s">
        <v>54</v>
      </c>
    </row>
    <row r="20" spans="1:12" s="10" customFormat="1" ht="29.25" customHeight="1">
      <c r="A20" s="101">
        <v>15</v>
      </c>
      <c r="B20" s="37"/>
      <c r="C20" s="37"/>
      <c r="D20" s="31" t="s">
        <v>155</v>
      </c>
      <c r="E20" s="98" t="s">
        <v>156</v>
      </c>
      <c r="F20" s="63" t="s">
        <v>26</v>
      </c>
      <c r="G20" s="144" t="s">
        <v>157</v>
      </c>
      <c r="H20" s="68" t="s">
        <v>158</v>
      </c>
      <c r="I20" s="68" t="s">
        <v>159</v>
      </c>
      <c r="J20" s="145" t="s">
        <v>24</v>
      </c>
      <c r="K20" s="146" t="s">
        <v>160</v>
      </c>
      <c r="L20" s="119" t="s">
        <v>54</v>
      </c>
    </row>
    <row r="21" spans="1:12" s="10" customFormat="1" ht="35.25" customHeight="1">
      <c r="A21" s="101">
        <v>16</v>
      </c>
      <c r="B21" s="102"/>
      <c r="C21" s="102"/>
      <c r="D21" s="91" t="s">
        <v>224</v>
      </c>
      <c r="E21" s="87" t="s">
        <v>225</v>
      </c>
      <c r="F21" s="27">
        <v>2</v>
      </c>
      <c r="G21" s="64" t="s">
        <v>242</v>
      </c>
      <c r="H21" s="59" t="s">
        <v>226</v>
      </c>
      <c r="I21" s="136" t="s">
        <v>223</v>
      </c>
      <c r="J21" s="136" t="s">
        <v>87</v>
      </c>
      <c r="K21" s="159" t="s">
        <v>227</v>
      </c>
      <c r="L21" s="119" t="s">
        <v>54</v>
      </c>
    </row>
    <row r="22" spans="1:12" s="120" customFormat="1" ht="30" customHeight="1">
      <c r="A22" s="101">
        <v>17</v>
      </c>
      <c r="B22" s="37"/>
      <c r="C22" s="37"/>
      <c r="D22" s="143" t="s">
        <v>150</v>
      </c>
      <c r="E22" s="98" t="s">
        <v>151</v>
      </c>
      <c r="F22" s="99" t="s">
        <v>23</v>
      </c>
      <c r="G22" s="369" t="s">
        <v>152</v>
      </c>
      <c r="H22" s="68">
        <v>11831</v>
      </c>
      <c r="I22" s="68" t="s">
        <v>153</v>
      </c>
      <c r="J22" s="100" t="s">
        <v>148</v>
      </c>
      <c r="K22" s="57" t="s">
        <v>154</v>
      </c>
      <c r="L22" s="119" t="s">
        <v>54</v>
      </c>
    </row>
    <row r="23" spans="1:12" s="10" customFormat="1" ht="30" customHeight="1">
      <c r="A23" s="101">
        <v>18</v>
      </c>
      <c r="B23" s="102"/>
      <c r="C23" s="102"/>
      <c r="D23" s="29" t="s">
        <v>215</v>
      </c>
      <c r="E23" s="30" t="s">
        <v>140</v>
      </c>
      <c r="F23" s="38" t="s">
        <v>26</v>
      </c>
      <c r="G23" s="26" t="s">
        <v>212</v>
      </c>
      <c r="H23" s="135" t="s">
        <v>213</v>
      </c>
      <c r="I23" s="136" t="s">
        <v>214</v>
      </c>
      <c r="J23" s="136" t="s">
        <v>141</v>
      </c>
      <c r="K23" s="109" t="s">
        <v>142</v>
      </c>
      <c r="L23" s="119" t="s">
        <v>54</v>
      </c>
    </row>
    <row r="24" spans="1:12" s="120" customFormat="1" ht="33.75" customHeight="1">
      <c r="A24" s="101">
        <v>19</v>
      </c>
      <c r="B24" s="37"/>
      <c r="C24" s="37"/>
      <c r="D24" s="107" t="s">
        <v>91</v>
      </c>
      <c r="E24" s="30" t="s">
        <v>92</v>
      </c>
      <c r="F24" s="72">
        <v>1</v>
      </c>
      <c r="G24" s="108" t="s">
        <v>94</v>
      </c>
      <c r="H24" s="67" t="s">
        <v>95</v>
      </c>
      <c r="I24" s="68" t="s">
        <v>96</v>
      </c>
      <c r="J24" s="109" t="s">
        <v>19</v>
      </c>
      <c r="K24" s="57" t="s">
        <v>20</v>
      </c>
      <c r="L24" s="119" t="s">
        <v>54</v>
      </c>
    </row>
    <row r="25" spans="1:12" s="10" customFormat="1" ht="35.25" customHeight="1">
      <c r="A25" s="101">
        <v>20</v>
      </c>
      <c r="B25" s="102"/>
      <c r="C25" s="102"/>
      <c r="D25" s="29" t="s">
        <v>67</v>
      </c>
      <c r="E25" s="36" t="s">
        <v>68</v>
      </c>
      <c r="F25" s="77" t="s">
        <v>23</v>
      </c>
      <c r="G25" s="127" t="s">
        <v>118</v>
      </c>
      <c r="H25" s="128" t="s">
        <v>119</v>
      </c>
      <c r="I25" s="104" t="s">
        <v>21</v>
      </c>
      <c r="J25" s="129" t="s">
        <v>38</v>
      </c>
      <c r="K25" s="81" t="s">
        <v>33</v>
      </c>
      <c r="L25" s="119" t="s">
        <v>54</v>
      </c>
    </row>
    <row r="26" spans="1:12" s="10" customFormat="1" ht="32.25" customHeight="1">
      <c r="A26" s="101">
        <v>21</v>
      </c>
      <c r="B26" s="102"/>
      <c r="C26" s="102"/>
      <c r="D26" s="91" t="s">
        <v>233</v>
      </c>
      <c r="E26" s="87" t="s">
        <v>234</v>
      </c>
      <c r="F26" s="27">
        <v>1</v>
      </c>
      <c r="G26" s="64" t="s">
        <v>235</v>
      </c>
      <c r="H26" s="59" t="s">
        <v>236</v>
      </c>
      <c r="I26" s="136" t="s">
        <v>87</v>
      </c>
      <c r="J26" s="136" t="s">
        <v>87</v>
      </c>
      <c r="K26" s="159" t="s">
        <v>227</v>
      </c>
      <c r="L26" s="119" t="s">
        <v>54</v>
      </c>
    </row>
    <row r="27" spans="1:12" s="10" customFormat="1" ht="35.25" customHeight="1">
      <c r="A27" s="101">
        <v>22</v>
      </c>
      <c r="B27" s="112"/>
      <c r="C27" s="112"/>
      <c r="D27" s="113" t="s">
        <v>102</v>
      </c>
      <c r="E27" s="114" t="s">
        <v>103</v>
      </c>
      <c r="F27" s="115">
        <v>3</v>
      </c>
      <c r="G27" s="116" t="s">
        <v>104</v>
      </c>
      <c r="H27" s="117" t="s">
        <v>105</v>
      </c>
      <c r="I27" s="93" t="s">
        <v>269</v>
      </c>
      <c r="J27" s="93" t="s">
        <v>19</v>
      </c>
      <c r="K27" s="118" t="s">
        <v>20</v>
      </c>
      <c r="L27" s="119" t="s">
        <v>54</v>
      </c>
    </row>
    <row r="28" spans="1:12" s="120" customFormat="1" ht="30" customHeight="1">
      <c r="A28" s="101">
        <v>23</v>
      </c>
      <c r="B28" s="37"/>
      <c r="C28" s="37"/>
      <c r="D28" s="137" t="s">
        <v>174</v>
      </c>
      <c r="E28" s="98" t="s">
        <v>175</v>
      </c>
      <c r="F28" s="138" t="s">
        <v>23</v>
      </c>
      <c r="G28" s="139" t="s">
        <v>176</v>
      </c>
      <c r="H28" s="68" t="s">
        <v>177</v>
      </c>
      <c r="I28" s="68" t="s">
        <v>178</v>
      </c>
      <c r="J28" s="141" t="s">
        <v>179</v>
      </c>
      <c r="K28" s="151" t="s">
        <v>173</v>
      </c>
      <c r="L28" s="119" t="s">
        <v>54</v>
      </c>
    </row>
    <row r="29" spans="1:12" s="10" customFormat="1" ht="34.5" customHeight="1">
      <c r="A29" s="101">
        <v>24</v>
      </c>
      <c r="B29" s="102"/>
      <c r="C29" s="102"/>
      <c r="D29" s="29" t="s">
        <v>123</v>
      </c>
      <c r="E29" s="30" t="s">
        <v>122</v>
      </c>
      <c r="F29" s="38" t="s">
        <v>23</v>
      </c>
      <c r="G29" s="154" t="s">
        <v>239</v>
      </c>
      <c r="H29" s="155" t="s">
        <v>197</v>
      </c>
      <c r="I29" s="156" t="s">
        <v>216</v>
      </c>
      <c r="J29" s="129" t="s">
        <v>32</v>
      </c>
      <c r="K29" s="81" t="s">
        <v>33</v>
      </c>
      <c r="L29" s="119" t="s">
        <v>54</v>
      </c>
    </row>
    <row r="30" spans="1:12" s="120" customFormat="1" ht="36.75" customHeight="1">
      <c r="A30" s="101">
        <v>25</v>
      </c>
      <c r="B30" s="37"/>
      <c r="C30" s="37"/>
      <c r="D30" s="132" t="s">
        <v>132</v>
      </c>
      <c r="E30" s="133" t="s">
        <v>133</v>
      </c>
      <c r="F30" s="134" t="s">
        <v>23</v>
      </c>
      <c r="G30" s="84" t="s">
        <v>194</v>
      </c>
      <c r="H30" s="86" t="s">
        <v>195</v>
      </c>
      <c r="I30" s="78" t="s">
        <v>134</v>
      </c>
      <c r="J30" s="54" t="s">
        <v>24</v>
      </c>
      <c r="K30" s="24" t="s">
        <v>20</v>
      </c>
      <c r="L30" s="119" t="s">
        <v>54</v>
      </c>
    </row>
    <row r="31" spans="1:12" s="10" customFormat="1" ht="35.25" customHeight="1">
      <c r="A31" s="101">
        <v>26</v>
      </c>
      <c r="B31" s="37"/>
      <c r="C31" s="37"/>
      <c r="D31" s="152" t="s">
        <v>182</v>
      </c>
      <c r="E31" s="30" t="s">
        <v>183</v>
      </c>
      <c r="F31" s="363" t="s">
        <v>23</v>
      </c>
      <c r="G31" s="123" t="s">
        <v>184</v>
      </c>
      <c r="H31" s="68" t="s">
        <v>185</v>
      </c>
      <c r="I31" s="68" t="s">
        <v>186</v>
      </c>
      <c r="J31" s="109" t="s">
        <v>187</v>
      </c>
      <c r="K31" s="153" t="s">
        <v>188</v>
      </c>
      <c r="L31" s="119" t="s">
        <v>54</v>
      </c>
    </row>
    <row r="32" spans="1:12" s="10" customFormat="1" ht="34.5" customHeight="1">
      <c r="A32" s="101">
        <v>27</v>
      </c>
      <c r="B32" s="102"/>
      <c r="C32" s="102"/>
      <c r="D32" s="29" t="s">
        <v>294</v>
      </c>
      <c r="E32" s="30" t="s">
        <v>231</v>
      </c>
      <c r="F32" s="38" t="s">
        <v>23</v>
      </c>
      <c r="G32" s="331" t="s">
        <v>298</v>
      </c>
      <c r="H32" s="67" t="s">
        <v>232</v>
      </c>
      <c r="I32" s="148" t="s">
        <v>299</v>
      </c>
      <c r="J32" s="148" t="s">
        <v>223</v>
      </c>
      <c r="K32" s="57" t="s">
        <v>300</v>
      </c>
      <c r="L32" s="119" t="s">
        <v>54</v>
      </c>
    </row>
    <row r="33" spans="1:12" s="10" customFormat="1" ht="34.5" customHeight="1">
      <c r="A33" s="101">
        <v>28</v>
      </c>
      <c r="B33" s="37"/>
      <c r="C33" s="37"/>
      <c r="D33" s="137" t="s">
        <v>180</v>
      </c>
      <c r="E33" s="98" t="s">
        <v>181</v>
      </c>
      <c r="F33" s="138" t="s">
        <v>23</v>
      </c>
      <c r="G33" s="139" t="s">
        <v>176</v>
      </c>
      <c r="H33" s="68" t="s">
        <v>177</v>
      </c>
      <c r="I33" s="68" t="s">
        <v>178</v>
      </c>
      <c r="J33" s="141" t="s">
        <v>179</v>
      </c>
      <c r="K33" s="151" t="s">
        <v>173</v>
      </c>
      <c r="L33" s="119" t="s">
        <v>54</v>
      </c>
    </row>
    <row r="34" spans="1:12" s="10" customFormat="1" ht="36" customHeight="1">
      <c r="A34" s="101">
        <v>29</v>
      </c>
      <c r="B34" s="37"/>
      <c r="C34" s="37"/>
      <c r="D34" s="149" t="s">
        <v>167</v>
      </c>
      <c r="E34" s="98" t="s">
        <v>168</v>
      </c>
      <c r="F34" s="138" t="s">
        <v>23</v>
      </c>
      <c r="G34" s="26" t="s">
        <v>169</v>
      </c>
      <c r="H34" s="68" t="s">
        <v>170</v>
      </c>
      <c r="I34" s="68" t="s">
        <v>171</v>
      </c>
      <c r="J34" s="150" t="s">
        <v>172</v>
      </c>
      <c r="K34" s="151" t="s">
        <v>173</v>
      </c>
      <c r="L34" s="119" t="s">
        <v>54</v>
      </c>
    </row>
    <row r="35" spans="1:12" s="10" customFormat="1" ht="30" customHeight="1">
      <c r="A35" s="101">
        <v>30</v>
      </c>
      <c r="B35" s="37"/>
      <c r="C35" s="37"/>
      <c r="D35" s="408" t="s">
        <v>37</v>
      </c>
      <c r="E35" s="410" t="s">
        <v>78</v>
      </c>
      <c r="F35" s="413" t="s">
        <v>23</v>
      </c>
      <c r="G35" s="414" t="s">
        <v>58</v>
      </c>
      <c r="H35" s="417" t="s">
        <v>61</v>
      </c>
      <c r="I35" s="419" t="s">
        <v>39</v>
      </c>
      <c r="J35" s="421" t="s">
        <v>32</v>
      </c>
      <c r="K35" s="425" t="s">
        <v>20</v>
      </c>
      <c r="L35" s="119" t="s">
        <v>54</v>
      </c>
    </row>
    <row r="36" spans="1:12" s="10" customFormat="1" ht="30" customHeight="1">
      <c r="A36" s="101">
        <v>31</v>
      </c>
      <c r="B36" s="37"/>
      <c r="C36" s="37"/>
      <c r="D36" s="29" t="s">
        <v>124</v>
      </c>
      <c r="E36" s="30" t="s">
        <v>125</v>
      </c>
      <c r="F36" s="38" t="s">
        <v>26</v>
      </c>
      <c r="G36" s="130" t="s">
        <v>126</v>
      </c>
      <c r="H36" s="131" t="s">
        <v>127</v>
      </c>
      <c r="I36" s="78" t="s">
        <v>21</v>
      </c>
      <c r="J36" s="76" t="s">
        <v>21</v>
      </c>
      <c r="K36" s="24" t="s">
        <v>20</v>
      </c>
      <c r="L36" s="119" t="s">
        <v>54</v>
      </c>
    </row>
    <row r="37" spans="1:12" s="10" customFormat="1" ht="35.25" customHeight="1">
      <c r="A37" s="101">
        <v>32</v>
      </c>
      <c r="B37" s="37"/>
      <c r="C37" s="37"/>
      <c r="D37" s="152" t="s">
        <v>128</v>
      </c>
      <c r="E37" s="409" t="s">
        <v>129</v>
      </c>
      <c r="F37" s="412" t="s">
        <v>26</v>
      </c>
      <c r="G37" s="130" t="s">
        <v>130</v>
      </c>
      <c r="H37" s="131" t="s">
        <v>131</v>
      </c>
      <c r="I37" s="78" t="s">
        <v>21</v>
      </c>
      <c r="J37" s="76" t="s">
        <v>21</v>
      </c>
      <c r="K37" s="159" t="s">
        <v>20</v>
      </c>
      <c r="L37" s="119" t="s">
        <v>54</v>
      </c>
    </row>
    <row r="38" spans="1:12" s="10" customFormat="1" ht="35.25" customHeight="1">
      <c r="A38" s="101">
        <v>33</v>
      </c>
      <c r="B38" s="102"/>
      <c r="C38" s="102"/>
      <c r="D38" s="35" t="s">
        <v>62</v>
      </c>
      <c r="E38" s="40" t="s">
        <v>63</v>
      </c>
      <c r="F38" s="73" t="s">
        <v>18</v>
      </c>
      <c r="G38" s="64" t="s">
        <v>64</v>
      </c>
      <c r="H38" s="74" t="s">
        <v>65</v>
      </c>
      <c r="I38" s="75" t="s">
        <v>66</v>
      </c>
      <c r="J38" s="61" t="s">
        <v>34</v>
      </c>
      <c r="K38" s="422" t="s">
        <v>20</v>
      </c>
      <c r="L38" s="119" t="s">
        <v>54</v>
      </c>
    </row>
    <row r="39" spans="1:12" s="10" customFormat="1" ht="35.25" customHeight="1">
      <c r="A39" s="101">
        <v>34</v>
      </c>
      <c r="B39" s="37"/>
      <c r="C39" s="37"/>
      <c r="D39" s="137" t="s">
        <v>161</v>
      </c>
      <c r="E39" s="98" t="s">
        <v>162</v>
      </c>
      <c r="F39" s="138" t="s">
        <v>18</v>
      </c>
      <c r="G39" s="367" t="s">
        <v>163</v>
      </c>
      <c r="H39" s="68" t="s">
        <v>164</v>
      </c>
      <c r="I39" s="368" t="s">
        <v>139</v>
      </c>
      <c r="J39" s="368" t="s">
        <v>139</v>
      </c>
      <c r="K39" s="407" t="s">
        <v>165</v>
      </c>
      <c r="L39" s="119" t="s">
        <v>54</v>
      </c>
    </row>
    <row r="40" spans="1:12" s="10" customFormat="1" ht="35.25" customHeight="1">
      <c r="A40" s="101">
        <v>35</v>
      </c>
      <c r="B40" s="102"/>
      <c r="C40" s="102"/>
      <c r="D40" s="29" t="s">
        <v>120</v>
      </c>
      <c r="E40" s="30" t="s">
        <v>121</v>
      </c>
      <c r="F40" s="38" t="s">
        <v>23</v>
      </c>
      <c r="G40" s="127" t="s">
        <v>118</v>
      </c>
      <c r="H40" s="128" t="s">
        <v>119</v>
      </c>
      <c r="I40" s="104" t="s">
        <v>21</v>
      </c>
      <c r="J40" s="129" t="s">
        <v>38</v>
      </c>
      <c r="K40" s="426" t="s">
        <v>20</v>
      </c>
      <c r="L40" s="119" t="s">
        <v>54</v>
      </c>
    </row>
    <row r="41" spans="1:12" s="10" customFormat="1" ht="35.25" customHeight="1">
      <c r="A41" s="101">
        <v>36</v>
      </c>
      <c r="B41" s="37"/>
      <c r="C41" s="37"/>
      <c r="D41" s="31" t="s">
        <v>135</v>
      </c>
      <c r="E41" s="36" t="s">
        <v>136</v>
      </c>
      <c r="F41" s="138">
        <v>1</v>
      </c>
      <c r="G41" s="147" t="s">
        <v>166</v>
      </c>
      <c r="H41" s="68" t="s">
        <v>137</v>
      </c>
      <c r="I41" s="148" t="s">
        <v>138</v>
      </c>
      <c r="J41" s="148" t="s">
        <v>139</v>
      </c>
      <c r="K41" s="57" t="s">
        <v>154</v>
      </c>
      <c r="L41" s="119" t="s">
        <v>54</v>
      </c>
    </row>
    <row r="42" spans="1:12" s="10" customFormat="1" ht="35.25" customHeight="1">
      <c r="A42" s="101">
        <v>37</v>
      </c>
      <c r="B42" s="102"/>
      <c r="C42" s="102"/>
      <c r="D42" s="31" t="s">
        <v>69</v>
      </c>
      <c r="E42" s="69" t="s">
        <v>70</v>
      </c>
      <c r="F42" s="82">
        <v>2</v>
      </c>
      <c r="G42" s="123" t="s">
        <v>107</v>
      </c>
      <c r="H42" s="21" t="s">
        <v>108</v>
      </c>
      <c r="I42" s="124" t="s">
        <v>21</v>
      </c>
      <c r="J42" s="92" t="s">
        <v>75</v>
      </c>
      <c r="K42" s="81" t="s">
        <v>33</v>
      </c>
      <c r="L42" s="119" t="s">
        <v>54</v>
      </c>
    </row>
    <row r="43" spans="1:12" s="10" customFormat="1" ht="35.25" customHeight="1">
      <c r="A43" s="101">
        <v>38</v>
      </c>
      <c r="B43" s="37"/>
      <c r="C43" s="37"/>
      <c r="D43" s="29" t="s">
        <v>198</v>
      </c>
      <c r="E43" s="30" t="s">
        <v>199</v>
      </c>
      <c r="F43" s="38" t="s">
        <v>23</v>
      </c>
      <c r="G43" s="154" t="s">
        <v>200</v>
      </c>
      <c r="H43" s="157" t="s">
        <v>201</v>
      </c>
      <c r="I43" s="65" t="s">
        <v>21</v>
      </c>
      <c r="J43" s="25" t="s">
        <v>24</v>
      </c>
      <c r="K43" s="425" t="s">
        <v>202</v>
      </c>
      <c r="L43" s="119" t="s">
        <v>54</v>
      </c>
    </row>
    <row r="44" spans="1:12" s="10" customFormat="1" ht="35.25" customHeight="1">
      <c r="A44" s="101">
        <v>39</v>
      </c>
      <c r="B44" s="37"/>
      <c r="C44" s="37"/>
      <c r="D44" s="29" t="s">
        <v>198</v>
      </c>
      <c r="E44" s="30" t="s">
        <v>199</v>
      </c>
      <c r="F44" s="38" t="s">
        <v>23</v>
      </c>
      <c r="G44" s="39" t="s">
        <v>203</v>
      </c>
      <c r="H44" s="157" t="s">
        <v>204</v>
      </c>
      <c r="I44" s="65" t="s">
        <v>21</v>
      </c>
      <c r="J44" s="25" t="s">
        <v>24</v>
      </c>
      <c r="K44" s="24" t="s">
        <v>202</v>
      </c>
      <c r="L44" s="119" t="s">
        <v>54</v>
      </c>
    </row>
    <row r="45" spans="1:12" s="10" customFormat="1" ht="35.25" customHeight="1">
      <c r="A45" s="466"/>
      <c r="B45" s="467"/>
      <c r="C45" s="467"/>
      <c r="D45" s="226"/>
      <c r="E45" s="227"/>
      <c r="F45" s="228"/>
      <c r="G45" s="468"/>
      <c r="H45" s="469"/>
      <c r="I45" s="470"/>
      <c r="J45" s="471"/>
      <c r="K45" s="472"/>
      <c r="L45" s="473"/>
    </row>
    <row r="46" spans="1:12" s="10" customFormat="1" ht="30" customHeight="1">
      <c r="A46" s="11"/>
      <c r="B46" s="11"/>
      <c r="C46" s="11"/>
      <c r="D46" s="12" t="s">
        <v>15</v>
      </c>
      <c r="E46" s="13"/>
      <c r="F46" s="13"/>
      <c r="G46" s="13"/>
      <c r="H46" s="41" t="s">
        <v>243</v>
      </c>
      <c r="I46" s="14"/>
      <c r="J46" s="15"/>
      <c r="K46" s="16"/>
      <c r="L46" s="9"/>
    </row>
    <row r="47" spans="1:12" s="10" customFormat="1" ht="30" customHeight="1">
      <c r="A47" s="11"/>
      <c r="B47" s="11"/>
      <c r="C47" s="11"/>
      <c r="D47" s="12"/>
      <c r="E47" s="13"/>
      <c r="F47" s="13"/>
      <c r="G47" s="13"/>
      <c r="H47" s="41"/>
      <c r="I47" s="14"/>
      <c r="J47" s="15"/>
      <c r="K47" s="16"/>
      <c r="L47" s="9"/>
    </row>
    <row r="48" spans="1:12" s="42" customFormat="1" ht="32.25" customHeight="1">
      <c r="A48" s="17"/>
      <c r="B48" s="51"/>
      <c r="C48" s="51"/>
      <c r="D48" s="51" t="s">
        <v>52</v>
      </c>
      <c r="E48" s="51"/>
      <c r="F48" s="51"/>
      <c r="G48" s="51"/>
      <c r="H48" s="51" t="s">
        <v>244</v>
      </c>
      <c r="J48" s="51"/>
      <c r="L48" s="53"/>
    </row>
    <row r="49" spans="1:12" s="42" customFormat="1" ht="32.25" customHeight="1">
      <c r="A49" s="17"/>
      <c r="B49" s="51"/>
      <c r="C49" s="51"/>
      <c r="D49" s="51"/>
      <c r="E49" s="51"/>
      <c r="F49" s="51"/>
      <c r="G49" s="51"/>
      <c r="H49" s="51"/>
      <c r="J49" s="51"/>
      <c r="L49" s="53"/>
    </row>
    <row r="50" spans="1:12" s="10" customFormat="1" ht="30" customHeight="1">
      <c r="A50" s="17"/>
      <c r="B50" s="11"/>
      <c r="C50" s="11"/>
      <c r="D50" s="12" t="s">
        <v>16</v>
      </c>
      <c r="E50" s="13"/>
      <c r="F50" s="13"/>
      <c r="G50" s="13"/>
      <c r="H50" s="41" t="s">
        <v>245</v>
      </c>
      <c r="I50" s="14"/>
      <c r="J50" s="15"/>
      <c r="K50" s="16"/>
      <c r="L50" s="9"/>
    </row>
    <row r="51" spans="1:12" s="10" customFormat="1" ht="30" customHeight="1">
      <c r="A51" s="17"/>
      <c r="B51" s="11"/>
      <c r="C51" s="11"/>
      <c r="D51" s="12"/>
      <c r="E51" s="13"/>
      <c r="F51" s="13"/>
      <c r="G51" s="13"/>
      <c r="H51" s="41"/>
      <c r="I51" s="14"/>
      <c r="J51" s="15"/>
      <c r="K51" s="16"/>
      <c r="L51" s="9"/>
    </row>
    <row r="52" spans="1:12" s="10" customFormat="1" ht="30" customHeight="1">
      <c r="A52" s="51"/>
      <c r="B52" s="11" t="s">
        <v>13</v>
      </c>
      <c r="C52" s="11"/>
      <c r="D52" s="12" t="s">
        <v>14</v>
      </c>
      <c r="E52" s="13"/>
      <c r="F52" s="13"/>
      <c r="G52" s="13"/>
      <c r="H52" s="41" t="s">
        <v>40</v>
      </c>
      <c r="I52" s="14"/>
      <c r="J52" s="15"/>
      <c r="K52" s="16"/>
      <c r="L52" s="9"/>
    </row>
  </sheetData>
  <sheetProtection/>
  <protectedRanges>
    <protectedRange sqref="K7:K9" name="Диапазон1_3_1_1_3_11_1_1_3_1_1_2_1_3_3_1_1_4_1_4"/>
    <protectedRange sqref="K20" name="Диапазон1_3_1_1_3_11_1_1_3_1_1_2_1_3_3_1_1_3"/>
    <protectedRange sqref="K28" name="Диапазон1_3_1_1_3_11_1_1_3_1_1_2_1_3_3_1_1"/>
    <protectedRange sqref="K18" name="Диапазон1_3_1_1_3_11_1_1_3_1_1_2_3"/>
    <protectedRange sqref="K16" name="Диапазон1_3_1_1_3_11_1_1_3_1_1_2_1_3_3_1_1_5"/>
  </protectedRanges>
  <mergeCells count="3">
    <mergeCell ref="A1:L1"/>
    <mergeCell ref="A2:L2"/>
    <mergeCell ref="A3:L3"/>
  </mergeCells>
  <printOptions/>
  <pageMargins left="0.25" right="0.25" top="0.75" bottom="0.75" header="0.3" footer="0.3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BreakPreview" zoomScale="85" zoomScaleSheetLayoutView="85" workbookViewId="0" topLeftCell="A1">
      <selection activeCell="R12" sqref="R12"/>
    </sheetView>
  </sheetViews>
  <sheetFormatPr defaultColWidth="9.140625" defaultRowHeight="12.75"/>
  <cols>
    <col min="1" max="1" width="6.8515625" style="42" customWidth="1"/>
    <col min="2" max="2" width="6.8515625" style="42" hidden="1" customWidth="1"/>
    <col min="3" max="3" width="7.28125" style="42" hidden="1" customWidth="1"/>
    <col min="4" max="4" width="16.8515625" style="42" customWidth="1"/>
    <col min="5" max="5" width="8.28125" style="42" customWidth="1"/>
    <col min="6" max="6" width="7.00390625" style="42" customWidth="1"/>
    <col min="7" max="7" width="26.00390625" style="42" customWidth="1"/>
    <col min="8" max="8" width="9.7109375" style="42" customWidth="1"/>
    <col min="9" max="9" width="15.140625" style="42" customWidth="1"/>
    <col min="10" max="10" width="12.7109375" style="42" hidden="1" customWidth="1"/>
    <col min="11" max="11" width="23.140625" style="42" customWidth="1"/>
    <col min="12" max="12" width="6.28125" style="183" customWidth="1"/>
    <col min="13" max="13" width="8.7109375" style="184" customWidth="1"/>
    <col min="14" max="14" width="5.7109375" style="42" customWidth="1"/>
    <col min="15" max="15" width="6.421875" style="183" customWidth="1"/>
    <col min="16" max="16" width="8.7109375" style="184" customWidth="1"/>
    <col min="17" max="17" width="3.7109375" style="42" customWidth="1"/>
    <col min="18" max="18" width="6.421875" style="183" customWidth="1"/>
    <col min="19" max="19" width="8.7109375" style="184" customWidth="1"/>
    <col min="20" max="20" width="3.7109375" style="42" customWidth="1"/>
    <col min="21" max="22" width="4.8515625" style="42" customWidth="1"/>
    <col min="23" max="23" width="6.28125" style="42" customWidth="1"/>
    <col min="24" max="24" width="6.7109375" style="42" hidden="1" customWidth="1"/>
    <col min="25" max="25" width="9.7109375" style="184" customWidth="1"/>
    <col min="26" max="26" width="7.28125" style="42" customWidth="1"/>
    <col min="27" max="27" width="0.42578125" style="42" customWidth="1"/>
    <col min="28" max="16384" width="9.140625" style="42" customWidth="1"/>
  </cols>
  <sheetData>
    <row r="1" spans="1:26" s="160" customFormat="1" ht="55.5" customHeight="1">
      <c r="A1" s="192" t="s">
        <v>320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s="162" customFormat="1" ht="15.75" customHeight="1">
      <c r="A2" s="194" t="s">
        <v>246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s="162" customFormat="1" ht="15.75" customHeight="1">
      <c r="A3" s="438" t="s">
        <v>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</row>
    <row r="4" spans="1:26" s="162" customFormat="1" ht="15.75" customHeight="1">
      <c r="A4" s="390" t="s">
        <v>338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18.75" customHeight="1">
      <c r="A5" s="222" t="s">
        <v>322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spans="1:26" ht="18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s="166" customFormat="1" ht="15" customHeight="1">
      <c r="A7" s="20" t="s">
        <v>17</v>
      </c>
      <c r="B7" s="163"/>
      <c r="C7" s="164"/>
      <c r="D7" s="164"/>
      <c r="E7" s="164"/>
      <c r="F7" s="164"/>
      <c r="G7" s="164"/>
      <c r="H7" s="164"/>
      <c r="I7" s="165"/>
      <c r="J7" s="165"/>
      <c r="V7" s="202" t="s">
        <v>265</v>
      </c>
      <c r="W7" s="202"/>
      <c r="X7" s="202"/>
      <c r="Y7" s="202"/>
      <c r="Z7" s="202"/>
    </row>
    <row r="8" spans="1:26" s="168" customFormat="1" ht="19.5" customHeight="1">
      <c r="A8" s="203" t="s">
        <v>248</v>
      </c>
      <c r="B8" s="204" t="s">
        <v>3</v>
      </c>
      <c r="C8" s="200" t="s">
        <v>4</v>
      </c>
      <c r="D8" s="191" t="s">
        <v>250</v>
      </c>
      <c r="E8" s="191" t="s">
        <v>6</v>
      </c>
      <c r="F8" s="203" t="s">
        <v>7</v>
      </c>
      <c r="G8" s="191" t="s">
        <v>251</v>
      </c>
      <c r="H8" s="191" t="s">
        <v>6</v>
      </c>
      <c r="I8" s="191" t="s">
        <v>9</v>
      </c>
      <c r="J8" s="428"/>
      <c r="K8" s="191" t="s">
        <v>11</v>
      </c>
      <c r="L8" s="197" t="s">
        <v>252</v>
      </c>
      <c r="M8" s="197"/>
      <c r="N8" s="197"/>
      <c r="O8" s="197" t="s">
        <v>253</v>
      </c>
      <c r="P8" s="197"/>
      <c r="Q8" s="197"/>
      <c r="R8" s="197" t="s">
        <v>321</v>
      </c>
      <c r="S8" s="197"/>
      <c r="T8" s="197"/>
      <c r="U8" s="198" t="s">
        <v>255</v>
      </c>
      <c r="V8" s="200" t="s">
        <v>256</v>
      </c>
      <c r="W8" s="203" t="s">
        <v>257</v>
      </c>
      <c r="X8" s="204" t="s">
        <v>258</v>
      </c>
      <c r="Y8" s="208" t="s">
        <v>259</v>
      </c>
      <c r="Z8" s="208" t="s">
        <v>260</v>
      </c>
    </row>
    <row r="9" spans="1:26" s="168" customFormat="1" ht="39.75" customHeight="1">
      <c r="A9" s="203"/>
      <c r="B9" s="204"/>
      <c r="C9" s="201"/>
      <c r="D9" s="191"/>
      <c r="E9" s="191"/>
      <c r="F9" s="203"/>
      <c r="G9" s="191"/>
      <c r="H9" s="191"/>
      <c r="I9" s="191"/>
      <c r="J9" s="428"/>
      <c r="K9" s="191"/>
      <c r="L9" s="429" t="s">
        <v>261</v>
      </c>
      <c r="M9" s="430" t="s">
        <v>262</v>
      </c>
      <c r="N9" s="431" t="s">
        <v>248</v>
      </c>
      <c r="O9" s="429" t="s">
        <v>261</v>
      </c>
      <c r="P9" s="430" t="s">
        <v>262</v>
      </c>
      <c r="Q9" s="431" t="s">
        <v>248</v>
      </c>
      <c r="R9" s="429" t="s">
        <v>261</v>
      </c>
      <c r="S9" s="430" t="s">
        <v>262</v>
      </c>
      <c r="T9" s="431" t="s">
        <v>248</v>
      </c>
      <c r="U9" s="199"/>
      <c r="V9" s="201"/>
      <c r="W9" s="203"/>
      <c r="X9" s="204"/>
      <c r="Y9" s="208"/>
      <c r="Z9" s="208"/>
    </row>
    <row r="10" spans="1:26" s="168" customFormat="1" ht="39.75" customHeight="1">
      <c r="A10" s="377" t="s">
        <v>325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9"/>
    </row>
    <row r="11" spans="1:26" s="342" customFormat="1" ht="43.5" customHeight="1">
      <c r="A11" s="335">
        <v>1</v>
      </c>
      <c r="B11" s="336"/>
      <c r="C11" s="185"/>
      <c r="D11" s="456" t="s">
        <v>167</v>
      </c>
      <c r="E11" s="277" t="s">
        <v>168</v>
      </c>
      <c r="F11" s="457" t="s">
        <v>23</v>
      </c>
      <c r="G11" s="220" t="s">
        <v>169</v>
      </c>
      <c r="H11" s="278" t="s">
        <v>170</v>
      </c>
      <c r="I11" s="465" t="s">
        <v>171</v>
      </c>
      <c r="J11" s="458" t="s">
        <v>172</v>
      </c>
      <c r="K11" s="459" t="s">
        <v>173</v>
      </c>
      <c r="L11" s="337">
        <v>227</v>
      </c>
      <c r="M11" s="436">
        <f>L11/3.4-IF($U11=1,0.5,IF($U11=2,1,0))</f>
        <v>66.76470588235294</v>
      </c>
      <c r="N11" s="339">
        <f>RANK(M11,M$11:M$11,0)</f>
        <v>1</v>
      </c>
      <c r="O11" s="337">
        <v>223</v>
      </c>
      <c r="P11" s="436">
        <f>O11/3.4-IF($U11=1,0.5,IF($U11=2,1,0))</f>
        <v>65.58823529411765</v>
      </c>
      <c r="Q11" s="339">
        <f>RANK(P11,P$11:P$11,0)</f>
        <v>1</v>
      </c>
      <c r="R11" s="337">
        <v>227.5</v>
      </c>
      <c r="S11" s="436">
        <f>R11/3.4-IF($U11=1,0.5,IF($U11=2,1,0))</f>
        <v>66.91176470588235</v>
      </c>
      <c r="T11" s="339">
        <f>RANK(S11,S$11:S$11,0)</f>
        <v>1</v>
      </c>
      <c r="U11" s="339"/>
      <c r="V11" s="339"/>
      <c r="W11" s="337">
        <f>L11+O11+R11</f>
        <v>677.5</v>
      </c>
      <c r="X11" s="340"/>
      <c r="Y11" s="436">
        <f>ROUND(SUM(M11,P11,S11)/3,3)</f>
        <v>66.422</v>
      </c>
      <c r="Z11" s="341" t="s">
        <v>272</v>
      </c>
    </row>
    <row r="12" spans="1:26" s="342" customFormat="1" ht="41.25" customHeight="1">
      <c r="A12" s="439"/>
      <c r="B12" s="440"/>
      <c r="C12" s="441"/>
      <c r="D12" s="298"/>
      <c r="E12" s="442"/>
      <c r="F12" s="443"/>
      <c r="G12" s="444"/>
      <c r="H12" s="445"/>
      <c r="I12" s="446"/>
      <c r="J12" s="447"/>
      <c r="K12" s="448"/>
      <c r="L12" s="449"/>
      <c r="M12" s="450"/>
      <c r="N12" s="451"/>
      <c r="O12" s="449"/>
      <c r="P12" s="450"/>
      <c r="Q12" s="451"/>
      <c r="R12" s="449"/>
      <c r="S12" s="450"/>
      <c r="T12" s="451"/>
      <c r="U12" s="451"/>
      <c r="V12" s="451"/>
      <c r="W12" s="449"/>
      <c r="X12" s="452"/>
      <c r="Y12" s="450"/>
      <c r="Z12" s="453"/>
    </row>
    <row r="13" spans="1:26" ht="26.25" customHeight="1">
      <c r="A13" s="51"/>
      <c r="B13" s="51"/>
      <c r="C13" s="51"/>
      <c r="D13" s="51" t="s">
        <v>15</v>
      </c>
      <c r="E13" s="51"/>
      <c r="F13" s="51"/>
      <c r="G13" s="51"/>
      <c r="H13" s="51"/>
      <c r="J13" s="51"/>
      <c r="K13" s="41" t="s">
        <v>267</v>
      </c>
      <c r="L13" s="53"/>
      <c r="M13" s="51"/>
      <c r="N13" s="51"/>
      <c r="O13" s="181"/>
      <c r="P13" s="182"/>
      <c r="Q13" s="51"/>
      <c r="R13" s="181"/>
      <c r="S13" s="182"/>
      <c r="T13" s="51"/>
      <c r="U13" s="51"/>
      <c r="V13" s="51"/>
      <c r="W13" s="51"/>
      <c r="X13" s="51"/>
      <c r="Y13" s="182"/>
      <c r="Z13" s="51"/>
    </row>
    <row r="14" spans="1:26" ht="26.25" customHeight="1">
      <c r="A14" s="51"/>
      <c r="B14" s="51"/>
      <c r="C14" s="51"/>
      <c r="D14" s="51"/>
      <c r="E14" s="51"/>
      <c r="F14" s="51"/>
      <c r="G14" s="51"/>
      <c r="H14" s="51"/>
      <c r="J14" s="51"/>
      <c r="K14" s="41"/>
      <c r="L14" s="53"/>
      <c r="M14" s="51"/>
      <c r="N14" s="51"/>
      <c r="O14" s="181"/>
      <c r="P14" s="182"/>
      <c r="Q14" s="51"/>
      <c r="R14" s="181"/>
      <c r="S14" s="182"/>
      <c r="T14" s="51"/>
      <c r="U14" s="51"/>
      <c r="V14" s="51"/>
      <c r="W14" s="51"/>
      <c r="X14" s="51"/>
      <c r="Y14" s="182"/>
      <c r="Z14" s="51"/>
    </row>
    <row r="15" spans="1:26" ht="17.25" customHeight="1">
      <c r="A15" s="51"/>
      <c r="B15" s="51"/>
      <c r="C15" s="51"/>
      <c r="D15" s="51" t="s">
        <v>52</v>
      </c>
      <c r="E15" s="51"/>
      <c r="F15" s="51"/>
      <c r="G15" s="51"/>
      <c r="H15" s="51"/>
      <c r="J15" s="51"/>
      <c r="K15" s="51" t="s">
        <v>244</v>
      </c>
      <c r="L15" s="53"/>
      <c r="M15" s="51"/>
      <c r="N15" s="51"/>
      <c r="O15" s="181"/>
      <c r="P15" s="182"/>
      <c r="Q15" s="51"/>
      <c r="R15" s="181"/>
      <c r="S15" s="182"/>
      <c r="T15" s="51"/>
      <c r="U15" s="51"/>
      <c r="V15" s="51"/>
      <c r="W15" s="51"/>
      <c r="X15" s="51"/>
      <c r="Y15" s="182"/>
      <c r="Z15" s="51"/>
    </row>
    <row r="16" spans="1:26" ht="17.25" customHeight="1">
      <c r="A16" s="51"/>
      <c r="B16" s="51"/>
      <c r="C16" s="51"/>
      <c r="D16" s="51"/>
      <c r="E16" s="51"/>
      <c r="F16" s="51"/>
      <c r="G16" s="51"/>
      <c r="H16" s="51"/>
      <c r="J16" s="51"/>
      <c r="K16" s="51"/>
      <c r="L16" s="53"/>
      <c r="M16" s="51"/>
      <c r="N16" s="51"/>
      <c r="O16" s="181"/>
      <c r="P16" s="182"/>
      <c r="Q16" s="51"/>
      <c r="R16" s="181"/>
      <c r="S16" s="182"/>
      <c r="T16" s="51"/>
      <c r="U16" s="51"/>
      <c r="V16" s="51"/>
      <c r="W16" s="51"/>
      <c r="X16" s="51"/>
      <c r="Y16" s="182"/>
      <c r="Z16" s="51"/>
    </row>
    <row r="17" spans="1:26" ht="27.75" customHeight="1">
      <c r="A17" s="51"/>
      <c r="B17" s="51"/>
      <c r="C17" s="51"/>
      <c r="D17" s="51" t="s">
        <v>16</v>
      </c>
      <c r="E17" s="51"/>
      <c r="F17" s="51"/>
      <c r="G17" s="51"/>
      <c r="H17" s="51"/>
      <c r="J17" s="51"/>
      <c r="K17" s="41" t="s">
        <v>245</v>
      </c>
      <c r="L17" s="53"/>
      <c r="M17" s="42"/>
      <c r="O17" s="181"/>
      <c r="P17" s="182"/>
      <c r="Q17" s="51"/>
      <c r="R17" s="181"/>
      <c r="S17" s="182"/>
      <c r="T17" s="51"/>
      <c r="U17" s="51"/>
      <c r="V17" s="51"/>
      <c r="W17" s="51"/>
      <c r="X17" s="51"/>
      <c r="Y17" s="182"/>
      <c r="Z17" s="51"/>
    </row>
  </sheetData>
  <sheetProtection/>
  <protectedRanges>
    <protectedRange sqref="K11" name="Диапазон1_3_1_1_3_11_1_1_3_1_1_2_1_3_3_1_1_5"/>
  </protectedRanges>
  <mergeCells count="26">
    <mergeCell ref="Z8:Z9"/>
    <mergeCell ref="A10:Z10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V7:Z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7">
      <selection activeCell="J13" sqref="J13"/>
    </sheetView>
  </sheetViews>
  <sheetFormatPr defaultColWidth="8.8515625" defaultRowHeight="12.75"/>
  <cols>
    <col min="1" max="1" width="26.140625" style="44" customWidth="1"/>
    <col min="2" max="2" width="19.28125" style="44" customWidth="1"/>
    <col min="3" max="3" width="10.140625" style="44" customWidth="1"/>
    <col min="4" max="4" width="23.421875" style="44" customWidth="1"/>
    <col min="5" max="16384" width="8.8515625" style="44" customWidth="1"/>
  </cols>
  <sheetData>
    <row r="1" spans="1:11" ht="62.25" customHeight="1">
      <c r="A1" s="188" t="s">
        <v>327</v>
      </c>
      <c r="B1" s="188"/>
      <c r="C1" s="188"/>
      <c r="D1" s="188"/>
      <c r="E1" s="55"/>
      <c r="F1" s="55"/>
      <c r="G1" s="55"/>
      <c r="H1" s="55"/>
      <c r="I1" s="55"/>
      <c r="J1" s="55"/>
      <c r="K1" s="55"/>
    </row>
    <row r="2" spans="1:9" ht="26.25" customHeight="1">
      <c r="A2" s="212" t="s">
        <v>330</v>
      </c>
      <c r="B2" s="212"/>
      <c r="C2" s="212"/>
      <c r="D2" s="212"/>
      <c r="E2" s="43"/>
      <c r="F2" s="43"/>
      <c r="G2" s="43"/>
      <c r="H2" s="43"/>
      <c r="I2" s="43"/>
    </row>
    <row r="3" ht="21.75" customHeight="1">
      <c r="A3" s="45" t="s">
        <v>42</v>
      </c>
    </row>
    <row r="4" spans="1:4" ht="21.75" customHeight="1">
      <c r="A4" s="46" t="s">
        <v>43</v>
      </c>
      <c r="B4" s="47" t="s">
        <v>44</v>
      </c>
      <c r="C4" s="47" t="s">
        <v>45</v>
      </c>
      <c r="D4" s="47" t="s">
        <v>46</v>
      </c>
    </row>
    <row r="5" spans="1:4" ht="27" customHeight="1">
      <c r="A5" s="48" t="s">
        <v>15</v>
      </c>
      <c r="B5" s="48" t="s">
        <v>329</v>
      </c>
      <c r="C5" s="48" t="s">
        <v>48</v>
      </c>
      <c r="D5" s="48" t="s">
        <v>51</v>
      </c>
    </row>
    <row r="6" spans="1:4" ht="27" customHeight="1">
      <c r="A6" s="50" t="s">
        <v>50</v>
      </c>
      <c r="B6" s="48" t="s">
        <v>331</v>
      </c>
      <c r="C6" s="48" t="s">
        <v>48</v>
      </c>
      <c r="D6" s="48" t="s">
        <v>51</v>
      </c>
    </row>
    <row r="7" spans="1:4" ht="27" customHeight="1">
      <c r="A7" s="50" t="s">
        <v>50</v>
      </c>
      <c r="B7" s="48" t="s">
        <v>332</v>
      </c>
      <c r="C7" s="48" t="s">
        <v>80</v>
      </c>
      <c r="D7" s="48" t="s">
        <v>51</v>
      </c>
    </row>
    <row r="8" spans="1:4" ht="27" customHeight="1">
      <c r="A8" s="50" t="s">
        <v>333</v>
      </c>
      <c r="B8" s="48" t="s">
        <v>334</v>
      </c>
      <c r="C8" s="48" t="s">
        <v>85</v>
      </c>
      <c r="D8" s="48" t="s">
        <v>49</v>
      </c>
    </row>
    <row r="9" spans="1:4" ht="27" customHeight="1">
      <c r="A9" s="50" t="s">
        <v>16</v>
      </c>
      <c r="B9" s="48" t="s">
        <v>335</v>
      </c>
      <c r="C9" s="48" t="s">
        <v>48</v>
      </c>
      <c r="D9" s="48" t="s">
        <v>51</v>
      </c>
    </row>
    <row r="10" spans="1:4" ht="27" customHeight="1">
      <c r="A10" s="50" t="s">
        <v>77</v>
      </c>
      <c r="B10" s="48" t="s">
        <v>56</v>
      </c>
      <c r="C10" s="48" t="s">
        <v>80</v>
      </c>
      <c r="D10" s="48" t="s">
        <v>51</v>
      </c>
    </row>
    <row r="11" spans="1:4" ht="27" customHeight="1">
      <c r="A11" s="50" t="s">
        <v>53</v>
      </c>
      <c r="B11" s="48" t="s">
        <v>86</v>
      </c>
      <c r="C11" s="48" t="s">
        <v>48</v>
      </c>
      <c r="D11" s="48" t="s">
        <v>51</v>
      </c>
    </row>
    <row r="12" spans="1:4" ht="27" customHeight="1">
      <c r="A12" s="50" t="s">
        <v>79</v>
      </c>
      <c r="B12" s="48" t="s">
        <v>88</v>
      </c>
      <c r="C12" s="48" t="s">
        <v>48</v>
      </c>
      <c r="D12" s="48" t="s">
        <v>49</v>
      </c>
    </row>
    <row r="13" spans="1:4" ht="27" customHeight="1">
      <c r="A13" s="50" t="s">
        <v>79</v>
      </c>
      <c r="B13" s="48" t="s">
        <v>336</v>
      </c>
      <c r="C13" s="48" t="s">
        <v>85</v>
      </c>
      <c r="D13" s="48" t="s">
        <v>49</v>
      </c>
    </row>
    <row r="14" spans="1:4" ht="27" customHeight="1">
      <c r="A14" s="50" t="s">
        <v>14</v>
      </c>
      <c r="B14" s="48" t="s">
        <v>57</v>
      </c>
      <c r="C14" s="48"/>
      <c r="D14" s="48" t="s">
        <v>51</v>
      </c>
    </row>
    <row r="17" spans="1:4" ht="12.75">
      <c r="A17" s="51"/>
      <c r="B17" s="52"/>
      <c r="C17" s="51"/>
      <c r="D17" s="51"/>
    </row>
    <row r="18" spans="1:3" ht="12.75">
      <c r="A18" s="51" t="s">
        <v>55</v>
      </c>
      <c r="B18" s="52"/>
      <c r="C18" s="41" t="s">
        <v>267</v>
      </c>
    </row>
    <row r="19" spans="1:4" ht="17.25" customHeight="1">
      <c r="A19" s="51"/>
      <c r="B19" s="52"/>
      <c r="D19" s="51"/>
    </row>
    <row r="20" spans="1:4" ht="12.75">
      <c r="A20" s="51" t="s">
        <v>337</v>
      </c>
      <c r="B20" s="52"/>
      <c r="C20" s="41" t="s">
        <v>317</v>
      </c>
      <c r="D20" s="51"/>
    </row>
  </sheetData>
  <sheetProtection/>
  <mergeCells count="2">
    <mergeCell ref="A1:D1"/>
    <mergeCell ref="A2:D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2">
      <selection activeCell="F2" sqref="F2"/>
    </sheetView>
  </sheetViews>
  <sheetFormatPr defaultColWidth="8.8515625" defaultRowHeight="12.75"/>
  <cols>
    <col min="1" max="1" width="26.140625" style="44" customWidth="1"/>
    <col min="2" max="2" width="19.28125" style="44" customWidth="1"/>
    <col min="3" max="3" width="10.140625" style="44" customWidth="1"/>
    <col min="4" max="4" width="23.421875" style="44" customWidth="1"/>
    <col min="5" max="5" width="19.28125" style="44" customWidth="1"/>
    <col min="6" max="16384" width="8.8515625" style="44" customWidth="1"/>
  </cols>
  <sheetData>
    <row r="1" spans="1:12" ht="62.25" customHeight="1">
      <c r="A1" s="188" t="s">
        <v>327</v>
      </c>
      <c r="B1" s="188"/>
      <c r="C1" s="188"/>
      <c r="D1" s="188"/>
      <c r="E1" s="188"/>
      <c r="F1" s="55"/>
      <c r="G1" s="55"/>
      <c r="H1" s="55"/>
      <c r="I1" s="55"/>
      <c r="J1" s="55"/>
      <c r="K1" s="55"/>
      <c r="L1" s="55"/>
    </row>
    <row r="2" spans="1:10" ht="26.25" customHeight="1">
      <c r="A2" s="212" t="s">
        <v>328</v>
      </c>
      <c r="B2" s="212"/>
      <c r="C2" s="212"/>
      <c r="D2" s="212"/>
      <c r="E2" s="212"/>
      <c r="F2" s="43"/>
      <c r="G2" s="43"/>
      <c r="H2" s="43"/>
      <c r="I2" s="43"/>
      <c r="J2" s="43"/>
    </row>
    <row r="3" ht="21.75" customHeight="1">
      <c r="A3" s="45" t="s">
        <v>42</v>
      </c>
    </row>
    <row r="4" spans="1:5" ht="21.75" customHeight="1">
      <c r="A4" s="46" t="s">
        <v>43</v>
      </c>
      <c r="B4" s="47" t="s">
        <v>44</v>
      </c>
      <c r="C4" s="47" t="s">
        <v>45</v>
      </c>
      <c r="D4" s="47" t="s">
        <v>46</v>
      </c>
      <c r="E4" s="47" t="s">
        <v>47</v>
      </c>
    </row>
    <row r="5" spans="1:5" ht="27" customHeight="1">
      <c r="A5" s="48" t="s">
        <v>15</v>
      </c>
      <c r="B5" s="48" t="s">
        <v>329</v>
      </c>
      <c r="C5" s="48" t="s">
        <v>48</v>
      </c>
      <c r="D5" s="48" t="s">
        <v>51</v>
      </c>
      <c r="E5" s="49"/>
    </row>
    <row r="6" spans="1:5" ht="27" customHeight="1">
      <c r="A6" s="50" t="s">
        <v>50</v>
      </c>
      <c r="B6" s="48" t="s">
        <v>331</v>
      </c>
      <c r="C6" s="48" t="s">
        <v>48</v>
      </c>
      <c r="D6" s="48" t="s">
        <v>51</v>
      </c>
      <c r="E6" s="47"/>
    </row>
    <row r="7" spans="1:5" ht="27" customHeight="1">
      <c r="A7" s="50" t="s">
        <v>50</v>
      </c>
      <c r="B7" s="48" t="s">
        <v>332</v>
      </c>
      <c r="C7" s="48" t="s">
        <v>80</v>
      </c>
      <c r="D7" s="48" t="s">
        <v>51</v>
      </c>
      <c r="E7" s="47"/>
    </row>
    <row r="8" spans="1:5" ht="27" customHeight="1">
      <c r="A8" s="50" t="s">
        <v>333</v>
      </c>
      <c r="B8" s="48" t="s">
        <v>334</v>
      </c>
      <c r="C8" s="48" t="s">
        <v>85</v>
      </c>
      <c r="D8" s="48" t="s">
        <v>49</v>
      </c>
      <c r="E8" s="47"/>
    </row>
    <row r="9" spans="1:5" ht="27" customHeight="1">
      <c r="A9" s="50" t="s">
        <v>16</v>
      </c>
      <c r="B9" s="48" t="s">
        <v>335</v>
      </c>
      <c r="C9" s="48" t="s">
        <v>48</v>
      </c>
      <c r="D9" s="48" t="s">
        <v>51</v>
      </c>
      <c r="E9" s="47"/>
    </row>
    <row r="10" spans="1:5" ht="27" customHeight="1">
      <c r="A10" s="50" t="s">
        <v>77</v>
      </c>
      <c r="B10" s="48" t="s">
        <v>56</v>
      </c>
      <c r="C10" s="48" t="s">
        <v>80</v>
      </c>
      <c r="D10" s="48" t="s">
        <v>51</v>
      </c>
      <c r="E10" s="47"/>
    </row>
    <row r="11" spans="1:5" ht="27" customHeight="1">
      <c r="A11" s="50" t="s">
        <v>53</v>
      </c>
      <c r="B11" s="48" t="s">
        <v>86</v>
      </c>
      <c r="C11" s="48" t="s">
        <v>48</v>
      </c>
      <c r="D11" s="48" t="s">
        <v>51</v>
      </c>
      <c r="E11" s="47"/>
    </row>
    <row r="12" spans="1:5" ht="27" customHeight="1">
      <c r="A12" s="50" t="s">
        <v>79</v>
      </c>
      <c r="B12" s="48" t="s">
        <v>88</v>
      </c>
      <c r="C12" s="48" t="s">
        <v>48</v>
      </c>
      <c r="D12" s="48" t="s">
        <v>49</v>
      </c>
      <c r="E12" s="47"/>
    </row>
    <row r="13" spans="1:5" ht="27" customHeight="1">
      <c r="A13" s="50" t="s">
        <v>79</v>
      </c>
      <c r="B13" s="48" t="s">
        <v>336</v>
      </c>
      <c r="C13" s="48" t="s">
        <v>85</v>
      </c>
      <c r="D13" s="48" t="s">
        <v>49</v>
      </c>
      <c r="E13" s="47"/>
    </row>
    <row r="14" spans="1:5" ht="27" customHeight="1">
      <c r="A14" s="50" t="s">
        <v>14</v>
      </c>
      <c r="B14" s="48" t="s">
        <v>57</v>
      </c>
      <c r="C14" s="48"/>
      <c r="D14" s="48" t="s">
        <v>51</v>
      </c>
      <c r="E14" s="47"/>
    </row>
    <row r="17" spans="1:5" ht="12.75">
      <c r="A17" s="51"/>
      <c r="B17" s="52"/>
      <c r="C17" s="51"/>
      <c r="D17" s="51"/>
      <c r="E17" s="51"/>
    </row>
    <row r="18" spans="1:5" ht="12.75">
      <c r="A18" s="51" t="s">
        <v>55</v>
      </c>
      <c r="B18" s="52"/>
      <c r="C18" s="41" t="s">
        <v>267</v>
      </c>
      <c r="D18" s="41"/>
      <c r="E18" s="51"/>
    </row>
    <row r="19" spans="1:5" ht="17.25" customHeight="1">
      <c r="A19" s="51"/>
      <c r="B19" s="52"/>
      <c r="D19" s="51"/>
      <c r="E19" s="51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view="pageBreakPreview" zoomScale="85" zoomScaleSheetLayoutView="85" workbookViewId="0" topLeftCell="A15">
      <selection activeCell="D22" sqref="D22"/>
    </sheetView>
  </sheetViews>
  <sheetFormatPr defaultColWidth="9.140625" defaultRowHeight="12.75"/>
  <cols>
    <col min="1" max="1" width="5.57421875" style="42" customWidth="1"/>
    <col min="2" max="2" width="7.57421875" style="42" hidden="1" customWidth="1"/>
    <col min="3" max="3" width="5.7109375" style="42" hidden="1" customWidth="1"/>
    <col min="4" max="4" width="17.8515625" style="42" customWidth="1"/>
    <col min="5" max="5" width="8.28125" style="42" customWidth="1"/>
    <col min="6" max="6" width="4.7109375" style="42" customWidth="1"/>
    <col min="7" max="7" width="31.7109375" style="42" customWidth="1"/>
    <col min="8" max="8" width="8.7109375" style="42" customWidth="1"/>
    <col min="9" max="9" width="15.8515625" style="42" customWidth="1"/>
    <col min="10" max="10" width="12.7109375" style="42" hidden="1" customWidth="1"/>
    <col min="11" max="11" width="24.140625" style="42" customWidth="1"/>
    <col min="12" max="12" width="6.28125" style="183" customWidth="1"/>
    <col min="13" max="13" width="8.7109375" style="184" customWidth="1"/>
    <col min="14" max="14" width="3.8515625" style="42" customWidth="1"/>
    <col min="15" max="15" width="6.421875" style="183" customWidth="1"/>
    <col min="16" max="16" width="8.7109375" style="184" customWidth="1"/>
    <col min="17" max="17" width="3.7109375" style="42" customWidth="1"/>
    <col min="18" max="18" width="6.421875" style="183" customWidth="1"/>
    <col min="19" max="19" width="8.7109375" style="184" customWidth="1"/>
    <col min="20" max="20" width="3.7109375" style="42" customWidth="1"/>
    <col min="21" max="22" width="4.8515625" style="42" customWidth="1"/>
    <col min="23" max="23" width="6.28125" style="42" customWidth="1"/>
    <col min="24" max="24" width="6.7109375" style="42" hidden="1" customWidth="1"/>
    <col min="25" max="25" width="9.7109375" style="184" customWidth="1"/>
    <col min="26" max="26" width="7.140625" style="42" customWidth="1"/>
    <col min="27" max="16384" width="9.140625" style="42" customWidth="1"/>
  </cols>
  <sheetData>
    <row r="1" spans="1:26" s="160" customFormat="1" ht="60.75" customHeight="1">
      <c r="A1" s="192" t="s">
        <v>319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s="161" customFormat="1" ht="15.75" customHeight="1">
      <c r="A2" s="193" t="s">
        <v>271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s="162" customFormat="1" ht="15.75" customHeight="1">
      <c r="A3" s="194" t="s">
        <v>246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s="162" customFormat="1" ht="0.7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26" s="162" customFormat="1" ht="15.75" customHeight="1">
      <c r="A5" s="195" t="s">
        <v>247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</row>
    <row r="6" spans="1:26" ht="18.75" customHeight="1">
      <c r="A6" s="222" t="s">
        <v>273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 spans="1:26" ht="12" customHeight="1">
      <c r="A7" s="196" t="s">
        <v>268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6" s="166" customFormat="1" ht="15" customHeight="1">
      <c r="A8" s="20" t="s">
        <v>17</v>
      </c>
      <c r="B8" s="163"/>
      <c r="C8" s="164"/>
      <c r="D8" s="164"/>
      <c r="E8" s="164"/>
      <c r="F8" s="164"/>
      <c r="G8" s="164"/>
      <c r="H8" s="164"/>
      <c r="I8" s="165"/>
      <c r="J8" s="165"/>
      <c r="V8" s="202" t="s">
        <v>265</v>
      </c>
      <c r="W8" s="202"/>
      <c r="X8" s="202"/>
      <c r="Y8" s="202"/>
      <c r="Z8" s="202"/>
    </row>
    <row r="9" spans="1:26" s="168" customFormat="1" ht="19.5" customHeight="1">
      <c r="A9" s="203" t="s">
        <v>248</v>
      </c>
      <c r="B9" s="204" t="s">
        <v>3</v>
      </c>
      <c r="C9" s="200" t="s">
        <v>249</v>
      </c>
      <c r="D9" s="191" t="s">
        <v>250</v>
      </c>
      <c r="E9" s="191" t="s">
        <v>6</v>
      </c>
      <c r="F9" s="203" t="s">
        <v>7</v>
      </c>
      <c r="G9" s="191" t="s">
        <v>251</v>
      </c>
      <c r="H9" s="191" t="s">
        <v>6</v>
      </c>
      <c r="I9" s="191" t="s">
        <v>9</v>
      </c>
      <c r="J9" s="167"/>
      <c r="K9" s="191" t="s">
        <v>11</v>
      </c>
      <c r="L9" s="197" t="s">
        <v>252</v>
      </c>
      <c r="M9" s="197"/>
      <c r="N9" s="197"/>
      <c r="O9" s="197" t="s">
        <v>253</v>
      </c>
      <c r="P9" s="197"/>
      <c r="Q9" s="197"/>
      <c r="R9" s="197" t="s">
        <v>254</v>
      </c>
      <c r="S9" s="197"/>
      <c r="T9" s="197"/>
      <c r="U9" s="198" t="s">
        <v>255</v>
      </c>
      <c r="V9" s="200" t="s">
        <v>256</v>
      </c>
      <c r="W9" s="203" t="s">
        <v>257</v>
      </c>
      <c r="X9" s="204" t="s">
        <v>258</v>
      </c>
      <c r="Y9" s="208" t="s">
        <v>259</v>
      </c>
      <c r="Z9" s="221" t="s">
        <v>260</v>
      </c>
    </row>
    <row r="10" spans="1:26" s="168" customFormat="1" ht="39.75" customHeight="1">
      <c r="A10" s="203"/>
      <c r="B10" s="204"/>
      <c r="C10" s="201"/>
      <c r="D10" s="191"/>
      <c r="E10" s="191"/>
      <c r="F10" s="203"/>
      <c r="G10" s="191"/>
      <c r="H10" s="191"/>
      <c r="I10" s="191"/>
      <c r="J10" s="167"/>
      <c r="K10" s="191"/>
      <c r="L10" s="169" t="s">
        <v>261</v>
      </c>
      <c r="M10" s="170" t="s">
        <v>262</v>
      </c>
      <c r="N10" s="171" t="s">
        <v>248</v>
      </c>
      <c r="O10" s="169" t="s">
        <v>261</v>
      </c>
      <c r="P10" s="170" t="s">
        <v>262</v>
      </c>
      <c r="Q10" s="171" t="s">
        <v>248</v>
      </c>
      <c r="R10" s="169" t="s">
        <v>261</v>
      </c>
      <c r="S10" s="170" t="s">
        <v>262</v>
      </c>
      <c r="T10" s="171" t="s">
        <v>248</v>
      </c>
      <c r="U10" s="199"/>
      <c r="V10" s="201"/>
      <c r="W10" s="203"/>
      <c r="X10" s="204"/>
      <c r="Y10" s="208"/>
      <c r="Z10" s="221"/>
    </row>
    <row r="11" spans="1:26" s="173" customFormat="1" ht="22.5" customHeight="1" hidden="1">
      <c r="A11" s="209" t="s">
        <v>263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1"/>
      <c r="Z11" s="172"/>
    </row>
    <row r="12" spans="1:26" s="173" customFormat="1" ht="22.5" customHeight="1" hidden="1">
      <c r="A12" s="209" t="s">
        <v>264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1"/>
      <c r="Z12" s="172"/>
    </row>
    <row r="13" spans="1:26" s="173" customFormat="1" ht="22.5" customHeight="1">
      <c r="A13" s="205" t="s">
        <v>263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7"/>
    </row>
    <row r="14" spans="1:26" s="173" customFormat="1" ht="42" customHeight="1">
      <c r="A14" s="174">
        <v>1</v>
      </c>
      <c r="B14" s="175"/>
      <c r="C14" s="185"/>
      <c r="D14" s="29" t="s">
        <v>37</v>
      </c>
      <c r="E14" s="30" t="s">
        <v>78</v>
      </c>
      <c r="F14" s="38" t="s">
        <v>23</v>
      </c>
      <c r="G14" s="213" t="s">
        <v>58</v>
      </c>
      <c r="H14" s="86" t="s">
        <v>61</v>
      </c>
      <c r="I14" s="78" t="s">
        <v>39</v>
      </c>
      <c r="J14" s="54" t="s">
        <v>32</v>
      </c>
      <c r="K14" s="24" t="s">
        <v>20</v>
      </c>
      <c r="L14" s="177">
        <v>116.5</v>
      </c>
      <c r="M14" s="215">
        <f>L14/1.7-IF($U14=1,0.5,)</f>
        <v>68.02941176470588</v>
      </c>
      <c r="N14" s="216">
        <f>RANK(M14,M$14:M$17,0)</f>
        <v>1</v>
      </c>
      <c r="O14" s="177">
        <v>117</v>
      </c>
      <c r="P14" s="215">
        <f>O14/1.7-IF($U14=1,0.5,)</f>
        <v>68.32352941176471</v>
      </c>
      <c r="Q14" s="216">
        <f>RANK(P14,P$14:P$17,0)</f>
        <v>1</v>
      </c>
      <c r="R14" s="177">
        <v>118</v>
      </c>
      <c r="S14" s="215">
        <f>R14/1.7-IF($U14=1,0.5,)</f>
        <v>68.91176470588235</v>
      </c>
      <c r="T14" s="216">
        <f>RANK(S14,S$14:S$17,0)</f>
        <v>1</v>
      </c>
      <c r="U14" s="216">
        <v>1</v>
      </c>
      <c r="V14" s="216"/>
      <c r="W14" s="177">
        <f>L14+O14+R14</f>
        <v>351.5</v>
      </c>
      <c r="X14" s="217"/>
      <c r="Y14" s="215">
        <f>ROUND(SUM(M14,P14,S14)/3,3)</f>
        <v>68.422</v>
      </c>
      <c r="Z14" s="172" t="s">
        <v>272</v>
      </c>
    </row>
    <row r="15" spans="1:26" s="173" customFormat="1" ht="42" customHeight="1">
      <c r="A15" s="174">
        <v>2</v>
      </c>
      <c r="B15" s="175"/>
      <c r="C15" s="185"/>
      <c r="D15" s="29" t="s">
        <v>67</v>
      </c>
      <c r="E15" s="36" t="s">
        <v>68</v>
      </c>
      <c r="F15" s="77" t="s">
        <v>23</v>
      </c>
      <c r="G15" s="127" t="s">
        <v>118</v>
      </c>
      <c r="H15" s="128" t="s">
        <v>119</v>
      </c>
      <c r="I15" s="104" t="s">
        <v>21</v>
      </c>
      <c r="J15" s="129" t="s">
        <v>38</v>
      </c>
      <c r="K15" s="81" t="s">
        <v>33</v>
      </c>
      <c r="L15" s="177">
        <v>110.5</v>
      </c>
      <c r="M15" s="215">
        <f>L15/1.7-IF($U15=1,0.5,)</f>
        <v>65</v>
      </c>
      <c r="N15" s="216">
        <f>RANK(M15,M$14:M$17,0)</f>
        <v>2</v>
      </c>
      <c r="O15" s="177">
        <v>111.5</v>
      </c>
      <c r="P15" s="215">
        <f>O15/1.7-IF($U15=1,0.5,)</f>
        <v>65.58823529411765</v>
      </c>
      <c r="Q15" s="216">
        <f>RANK(P15,P$14:P$17,0)</f>
        <v>2</v>
      </c>
      <c r="R15" s="177">
        <v>111</v>
      </c>
      <c r="S15" s="215">
        <f>R15/1.7-IF($U15=1,0.5,)</f>
        <v>65.29411764705883</v>
      </c>
      <c r="T15" s="216">
        <f>RANK(S15,S$14:S$17,0)</f>
        <v>2</v>
      </c>
      <c r="U15" s="216"/>
      <c r="V15" s="216"/>
      <c r="W15" s="177">
        <f>L15+O15+R15</f>
        <v>333</v>
      </c>
      <c r="X15" s="217"/>
      <c r="Y15" s="215">
        <f>ROUND(SUM(M15,P15,S15)/3,3)</f>
        <v>65.294</v>
      </c>
      <c r="Z15" s="172" t="s">
        <v>272</v>
      </c>
    </row>
    <row r="16" spans="1:26" s="173" customFormat="1" ht="42" customHeight="1">
      <c r="A16" s="174">
        <v>3</v>
      </c>
      <c r="B16" s="175"/>
      <c r="C16" s="185"/>
      <c r="D16" s="29" t="s">
        <v>120</v>
      </c>
      <c r="E16" s="30" t="s">
        <v>121</v>
      </c>
      <c r="F16" s="38" t="s">
        <v>23</v>
      </c>
      <c r="G16" s="127" t="s">
        <v>118</v>
      </c>
      <c r="H16" s="128" t="s">
        <v>119</v>
      </c>
      <c r="I16" s="104" t="s">
        <v>21</v>
      </c>
      <c r="J16" s="129" t="s">
        <v>38</v>
      </c>
      <c r="K16" s="79" t="s">
        <v>20</v>
      </c>
      <c r="L16" s="177">
        <v>110.5</v>
      </c>
      <c r="M16" s="215">
        <f>L16/1.7-IF($U16=1,0.5,)</f>
        <v>65</v>
      </c>
      <c r="N16" s="216">
        <f>RANK(M16,M$14:M$17,0)</f>
        <v>2</v>
      </c>
      <c r="O16" s="177">
        <v>106</v>
      </c>
      <c r="P16" s="215">
        <f>O16/1.7-IF($U16=1,0.5,)</f>
        <v>62.35294117647059</v>
      </c>
      <c r="Q16" s="216">
        <f>RANK(P16,P$14:P$17,0)</f>
        <v>4</v>
      </c>
      <c r="R16" s="177">
        <v>110.5</v>
      </c>
      <c r="S16" s="215">
        <f>R16/1.7-IF($U16=1,0.5,)</f>
        <v>65</v>
      </c>
      <c r="T16" s="216">
        <f>RANK(S16,S$14:S$17,0)</f>
        <v>3</v>
      </c>
      <c r="U16" s="216"/>
      <c r="V16" s="216"/>
      <c r="W16" s="177">
        <f>L16+O16+R16</f>
        <v>327</v>
      </c>
      <c r="X16" s="217"/>
      <c r="Y16" s="215">
        <f>ROUND(SUM(M16,P16,S16)/3,3)</f>
        <v>64.118</v>
      </c>
      <c r="Z16" s="172" t="s">
        <v>272</v>
      </c>
    </row>
    <row r="17" spans="1:26" s="173" customFormat="1" ht="42" customHeight="1">
      <c r="A17" s="174">
        <v>4</v>
      </c>
      <c r="B17" s="175"/>
      <c r="C17" s="185"/>
      <c r="D17" s="97" t="s">
        <v>189</v>
      </c>
      <c r="E17" s="40" t="s">
        <v>190</v>
      </c>
      <c r="F17" s="58" t="s">
        <v>23</v>
      </c>
      <c r="G17" s="218" t="s">
        <v>191</v>
      </c>
      <c r="H17" s="67" t="s">
        <v>192</v>
      </c>
      <c r="I17" s="68" t="s">
        <v>186</v>
      </c>
      <c r="J17" s="179" t="s">
        <v>193</v>
      </c>
      <c r="K17" s="153" t="s">
        <v>270</v>
      </c>
      <c r="L17" s="177">
        <v>104.5</v>
      </c>
      <c r="M17" s="215">
        <f>L17/1.7-IF($U17=1,0.5,)</f>
        <v>61.470588235294116</v>
      </c>
      <c r="N17" s="216">
        <f>RANK(M17,M$14:M$17,0)</f>
        <v>4</v>
      </c>
      <c r="O17" s="177">
        <v>107.5</v>
      </c>
      <c r="P17" s="215">
        <f>O17/1.7-IF($U17=1,0.5,)</f>
        <v>63.23529411764706</v>
      </c>
      <c r="Q17" s="216">
        <f>RANK(P17,P$14:P$17,0)</f>
        <v>3</v>
      </c>
      <c r="R17" s="177">
        <v>105</v>
      </c>
      <c r="S17" s="215">
        <f>R17/1.7-IF($U17=1,0.5,)</f>
        <v>61.76470588235294</v>
      </c>
      <c r="T17" s="216">
        <f>RANK(S17,S$14:S$17,0)</f>
        <v>4</v>
      </c>
      <c r="U17" s="216"/>
      <c r="V17" s="216"/>
      <c r="W17" s="177">
        <f>L17+O17+R17</f>
        <v>317</v>
      </c>
      <c r="X17" s="217"/>
      <c r="Y17" s="215">
        <f>ROUND(SUM(M17,P17,S17)/3,3)</f>
        <v>62.157</v>
      </c>
      <c r="Z17" s="172" t="s">
        <v>272</v>
      </c>
    </row>
    <row r="18" spans="1:26" s="173" customFormat="1" ht="34.5" customHeight="1">
      <c r="A18" s="205" t="s">
        <v>274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7"/>
    </row>
    <row r="19" spans="1:26" s="173" customFormat="1" ht="41.25" customHeight="1">
      <c r="A19" s="174">
        <v>1</v>
      </c>
      <c r="B19" s="175"/>
      <c r="C19" s="185"/>
      <c r="D19" s="31" t="s">
        <v>27</v>
      </c>
      <c r="E19" s="69" t="s">
        <v>60</v>
      </c>
      <c r="F19" s="72" t="s">
        <v>18</v>
      </c>
      <c r="G19" s="214" t="s">
        <v>28</v>
      </c>
      <c r="H19" s="33" t="s">
        <v>29</v>
      </c>
      <c r="I19" s="178" t="s">
        <v>30</v>
      </c>
      <c r="J19" s="23" t="s">
        <v>22</v>
      </c>
      <c r="K19" s="24" t="s">
        <v>20</v>
      </c>
      <c r="L19" s="177">
        <v>122</v>
      </c>
      <c r="M19" s="215">
        <f>L19/1.7-IF($U19=1,0.5,)</f>
        <v>71.76470588235294</v>
      </c>
      <c r="N19" s="216">
        <f>RANK(M19,M$19:M$22,0)</f>
        <v>1</v>
      </c>
      <c r="O19" s="177">
        <v>121</v>
      </c>
      <c r="P19" s="215">
        <f>O19/1.7-IF($U19=1,0.5,)</f>
        <v>71.17647058823529</v>
      </c>
      <c r="Q19" s="216">
        <f>RANK(P19,P$19:P$22,0)</f>
        <v>1</v>
      </c>
      <c r="R19" s="177">
        <v>125</v>
      </c>
      <c r="S19" s="215">
        <f>R19/1.7-IF($U19=1,0.5,)</f>
        <v>73.52941176470588</v>
      </c>
      <c r="T19" s="216">
        <f>RANK(S19,S$19:S$22,0)</f>
        <v>1</v>
      </c>
      <c r="U19" s="216"/>
      <c r="V19" s="216"/>
      <c r="W19" s="177">
        <f>L19+O19+R19</f>
        <v>368</v>
      </c>
      <c r="X19" s="217"/>
      <c r="Y19" s="215">
        <f>ROUND(SUM(M19,P19,S19)/3,3)</f>
        <v>72.157</v>
      </c>
      <c r="Z19" s="172" t="s">
        <v>272</v>
      </c>
    </row>
    <row r="20" spans="1:26" s="173" customFormat="1" ht="41.25" customHeight="1">
      <c r="A20" s="174">
        <v>2</v>
      </c>
      <c r="B20" s="175"/>
      <c r="C20" s="186"/>
      <c r="D20" s="95" t="s">
        <v>81</v>
      </c>
      <c r="E20" s="60" t="s">
        <v>82</v>
      </c>
      <c r="F20" s="96" t="s">
        <v>23</v>
      </c>
      <c r="G20" s="220" t="s">
        <v>106</v>
      </c>
      <c r="H20" s="121" t="s">
        <v>83</v>
      </c>
      <c r="I20" s="100" t="s">
        <v>84</v>
      </c>
      <c r="J20" s="94" t="s">
        <v>22</v>
      </c>
      <c r="K20" s="66" t="s">
        <v>20</v>
      </c>
      <c r="L20" s="177">
        <v>118</v>
      </c>
      <c r="M20" s="215">
        <f>L20/1.7-IF($U20=1,0.5,)</f>
        <v>69.41176470588235</v>
      </c>
      <c r="N20" s="216">
        <f>RANK(M20,M$19:M$22,0)</f>
        <v>2</v>
      </c>
      <c r="O20" s="177">
        <v>116.5</v>
      </c>
      <c r="P20" s="215">
        <f>O20/1.7-IF($U20=1,0.5,)</f>
        <v>68.52941176470588</v>
      </c>
      <c r="Q20" s="216">
        <f>RANK(P20,P$19:P$22,0)</f>
        <v>2</v>
      </c>
      <c r="R20" s="177">
        <v>116</v>
      </c>
      <c r="S20" s="215">
        <f>R20/1.7-IF($U20=1,0.5,)</f>
        <v>68.23529411764706</v>
      </c>
      <c r="T20" s="216">
        <f>RANK(S20,S$19:S$22,0)</f>
        <v>2</v>
      </c>
      <c r="U20" s="216"/>
      <c r="V20" s="216"/>
      <c r="W20" s="177">
        <f>L20+O20+R20</f>
        <v>350.5</v>
      </c>
      <c r="X20" s="217"/>
      <c r="Y20" s="215">
        <f>ROUND(SUM(M20,P20,S20)/3,3)</f>
        <v>68.725</v>
      </c>
      <c r="Z20" s="172" t="s">
        <v>272</v>
      </c>
    </row>
    <row r="21" spans="1:26" s="173" customFormat="1" ht="41.25" customHeight="1">
      <c r="A21" s="174">
        <v>3</v>
      </c>
      <c r="B21" s="175"/>
      <c r="C21" s="185"/>
      <c r="D21" s="31" t="s">
        <v>73</v>
      </c>
      <c r="E21" s="28" t="s">
        <v>74</v>
      </c>
      <c r="F21" s="58" t="s">
        <v>18</v>
      </c>
      <c r="G21" s="213" t="s">
        <v>76</v>
      </c>
      <c r="H21" s="68" t="s">
        <v>72</v>
      </c>
      <c r="I21" s="61" t="s">
        <v>21</v>
      </c>
      <c r="J21" s="179" t="s">
        <v>71</v>
      </c>
      <c r="K21" s="66" t="s">
        <v>20</v>
      </c>
      <c r="L21" s="177">
        <v>114</v>
      </c>
      <c r="M21" s="215">
        <f>L21/1.7-IF($U21=1,0.5,)</f>
        <v>67.05882352941177</v>
      </c>
      <c r="N21" s="216">
        <f>RANK(M21,M$19:M$22,0)</f>
        <v>3</v>
      </c>
      <c r="O21" s="177">
        <v>116</v>
      </c>
      <c r="P21" s="215">
        <f>O21/1.7-IF($U21=1,0.5,)</f>
        <v>68.23529411764706</v>
      </c>
      <c r="Q21" s="216">
        <f>RANK(P21,P$19:P$22,0)</f>
        <v>3</v>
      </c>
      <c r="R21" s="177">
        <v>114</v>
      </c>
      <c r="S21" s="215">
        <f>R21/1.7-IF($U21=1,0.5,)</f>
        <v>67.05882352941177</v>
      </c>
      <c r="T21" s="216">
        <f>RANK(S21,S$19:S$22,0)</f>
        <v>3</v>
      </c>
      <c r="U21" s="216"/>
      <c r="V21" s="216"/>
      <c r="W21" s="177">
        <f>L21+O21+R21</f>
        <v>344</v>
      </c>
      <c r="X21" s="217"/>
      <c r="Y21" s="215">
        <f>ROUND(SUM(M21,P21,S21)/3,3)</f>
        <v>67.451</v>
      </c>
      <c r="Z21" s="172" t="s">
        <v>272</v>
      </c>
    </row>
    <row r="22" spans="1:26" s="173" customFormat="1" ht="41.25" customHeight="1">
      <c r="A22" s="174">
        <v>4</v>
      </c>
      <c r="B22" s="175"/>
      <c r="C22" s="185"/>
      <c r="D22" s="29" t="s">
        <v>123</v>
      </c>
      <c r="E22" s="30" t="s">
        <v>122</v>
      </c>
      <c r="F22" s="38" t="s">
        <v>23</v>
      </c>
      <c r="G22" s="219" t="s">
        <v>196</v>
      </c>
      <c r="H22" s="155" t="s">
        <v>197</v>
      </c>
      <c r="I22" s="156" t="s">
        <v>216</v>
      </c>
      <c r="J22" s="54" t="s">
        <v>32</v>
      </c>
      <c r="K22" s="66" t="s">
        <v>20</v>
      </c>
      <c r="L22" s="177">
        <v>113.5</v>
      </c>
      <c r="M22" s="215">
        <f>L22/1.7-IF($U22=1,0.5,)</f>
        <v>66.76470588235294</v>
      </c>
      <c r="N22" s="216">
        <f>RANK(M22,M$19:M$22,0)</f>
        <v>4</v>
      </c>
      <c r="O22" s="177">
        <v>112.5</v>
      </c>
      <c r="P22" s="215">
        <f>O22/1.7-IF($U22=1,0.5,)</f>
        <v>66.17647058823529</v>
      </c>
      <c r="Q22" s="216">
        <f>RANK(P22,P$19:P$22,0)</f>
        <v>4</v>
      </c>
      <c r="R22" s="177">
        <v>112</v>
      </c>
      <c r="S22" s="215">
        <f>R22/1.7-IF($U22=1,0.5,)</f>
        <v>65.88235294117648</v>
      </c>
      <c r="T22" s="216">
        <f>RANK(S22,S$19:S$22,0)</f>
        <v>4</v>
      </c>
      <c r="U22" s="216"/>
      <c r="V22" s="216"/>
      <c r="W22" s="177">
        <f>L22+O22+R22</f>
        <v>338</v>
      </c>
      <c r="X22" s="217"/>
      <c r="Y22" s="215">
        <f>ROUND(SUM(M22,P22,S22)/3,3)</f>
        <v>66.275</v>
      </c>
      <c r="Z22" s="172" t="s">
        <v>272</v>
      </c>
    </row>
    <row r="23" spans="1:26" s="173" customFormat="1" ht="34.5" customHeight="1">
      <c r="A23" s="223"/>
      <c r="B23" s="224"/>
      <c r="C23" s="225"/>
      <c r="D23" s="226"/>
      <c r="E23" s="227"/>
      <c r="F23" s="228"/>
      <c r="G23" s="229"/>
      <c r="H23" s="230"/>
      <c r="I23" s="231"/>
      <c r="J23" s="232"/>
      <c r="K23" s="233"/>
      <c r="L23" s="234"/>
      <c r="M23" s="235"/>
      <c r="N23" s="236"/>
      <c r="O23" s="234"/>
      <c r="P23" s="235"/>
      <c r="Q23" s="236"/>
      <c r="R23" s="234"/>
      <c r="S23" s="235"/>
      <c r="T23" s="236"/>
      <c r="U23" s="236"/>
      <c r="V23" s="236"/>
      <c r="W23" s="234"/>
      <c r="X23" s="237"/>
      <c r="Y23" s="235"/>
      <c r="Z23" s="180"/>
    </row>
    <row r="24" spans="1:26" ht="26.25" customHeight="1">
      <c r="A24" s="51"/>
      <c r="B24" s="51"/>
      <c r="C24" s="51"/>
      <c r="D24" s="51" t="s">
        <v>15</v>
      </c>
      <c r="E24" s="51"/>
      <c r="F24" s="51"/>
      <c r="G24" s="51"/>
      <c r="H24" s="51"/>
      <c r="J24" s="51"/>
      <c r="K24" s="41" t="s">
        <v>267</v>
      </c>
      <c r="L24" s="53"/>
      <c r="M24" s="51"/>
      <c r="N24" s="51"/>
      <c r="O24" s="181"/>
      <c r="P24" s="182"/>
      <c r="Q24" s="51"/>
      <c r="R24" s="181"/>
      <c r="S24" s="182"/>
      <c r="T24" s="51"/>
      <c r="U24" s="51"/>
      <c r="V24" s="51"/>
      <c r="W24" s="51"/>
      <c r="X24" s="51"/>
      <c r="Y24" s="182"/>
      <c r="Z24" s="51"/>
    </row>
    <row r="25" spans="1:26" ht="26.25" customHeight="1">
      <c r="A25" s="51"/>
      <c r="B25" s="51"/>
      <c r="C25" s="51"/>
      <c r="D25" s="51"/>
      <c r="E25" s="51"/>
      <c r="F25" s="51"/>
      <c r="G25" s="51"/>
      <c r="H25" s="51"/>
      <c r="J25" s="51"/>
      <c r="K25" s="41"/>
      <c r="L25" s="53"/>
      <c r="M25" s="51"/>
      <c r="N25" s="51"/>
      <c r="O25" s="181"/>
      <c r="P25" s="182"/>
      <c r="Q25" s="51"/>
      <c r="R25" s="181"/>
      <c r="S25" s="182"/>
      <c r="T25" s="51"/>
      <c r="U25" s="51"/>
      <c r="V25" s="51"/>
      <c r="W25" s="51"/>
      <c r="X25" s="51"/>
      <c r="Y25" s="182"/>
      <c r="Z25" s="51"/>
    </row>
    <row r="26" spans="1:26" ht="17.25" customHeight="1">
      <c r="A26" s="51"/>
      <c r="B26" s="51"/>
      <c r="C26" s="51"/>
      <c r="D26" s="51" t="s">
        <v>52</v>
      </c>
      <c r="E26" s="51"/>
      <c r="F26" s="51"/>
      <c r="G26" s="51"/>
      <c r="H26" s="51"/>
      <c r="J26" s="51"/>
      <c r="K26" s="51" t="s">
        <v>244</v>
      </c>
      <c r="L26" s="53"/>
      <c r="M26" s="51"/>
      <c r="N26" s="51"/>
      <c r="O26" s="181"/>
      <c r="P26" s="182"/>
      <c r="Q26" s="51"/>
      <c r="R26" s="181"/>
      <c r="S26" s="182"/>
      <c r="T26" s="51"/>
      <c r="U26" s="51"/>
      <c r="V26" s="51"/>
      <c r="W26" s="51"/>
      <c r="X26" s="51"/>
      <c r="Y26" s="182"/>
      <c r="Z26" s="51"/>
    </row>
    <row r="27" spans="1:26" ht="17.25" customHeight="1">
      <c r="A27" s="51"/>
      <c r="B27" s="51"/>
      <c r="C27" s="51"/>
      <c r="D27" s="51"/>
      <c r="E27" s="51"/>
      <c r="F27" s="51"/>
      <c r="G27" s="51"/>
      <c r="H27" s="51"/>
      <c r="J27" s="51"/>
      <c r="K27" s="51"/>
      <c r="L27" s="53"/>
      <c r="M27" s="51"/>
      <c r="N27" s="51"/>
      <c r="O27" s="181"/>
      <c r="P27" s="182"/>
      <c r="Q27" s="51"/>
      <c r="R27" s="181"/>
      <c r="S27" s="182"/>
      <c r="T27" s="51"/>
      <c r="U27" s="51"/>
      <c r="V27" s="51"/>
      <c r="W27" s="51"/>
      <c r="X27" s="51"/>
      <c r="Y27" s="182"/>
      <c r="Z27" s="51"/>
    </row>
    <row r="28" spans="1:26" ht="27.75" customHeight="1">
      <c r="A28" s="51"/>
      <c r="B28" s="51"/>
      <c r="C28" s="51"/>
      <c r="D28" s="51" t="s">
        <v>16</v>
      </c>
      <c r="E28" s="51"/>
      <c r="F28" s="51"/>
      <c r="G28" s="51"/>
      <c r="H28" s="51"/>
      <c r="J28" s="51"/>
      <c r="K28" s="41" t="s">
        <v>245</v>
      </c>
      <c r="L28" s="53"/>
      <c r="M28" s="42"/>
      <c r="O28" s="181"/>
      <c r="P28" s="182"/>
      <c r="Q28" s="51"/>
      <c r="R28" s="181"/>
      <c r="S28" s="182"/>
      <c r="T28" s="51"/>
      <c r="U28" s="51"/>
      <c r="V28" s="51"/>
      <c r="W28" s="51"/>
      <c r="X28" s="51"/>
      <c r="Y28" s="182"/>
      <c r="Z28" s="51"/>
    </row>
    <row r="29" spans="12:13" ht="12.75">
      <c r="L29" s="53"/>
      <c r="M29" s="51"/>
    </row>
    <row r="30" spans="11:13" ht="12.75">
      <c r="K30" s="51"/>
      <c r="L30" s="53"/>
      <c r="M30" s="51"/>
    </row>
  </sheetData>
  <sheetProtection/>
  <protectedRanges>
    <protectedRange sqref="K14" name="Диапазон1_3_1_1_3_11_1_1_3_1_1_2_1_3_3_1_1_4_1_4"/>
  </protectedRanges>
  <mergeCells count="31">
    <mergeCell ref="A6:Z6"/>
    <mergeCell ref="A13:Z13"/>
    <mergeCell ref="A18:Z18"/>
    <mergeCell ref="W9:W10"/>
    <mergeCell ref="X9:X10"/>
    <mergeCell ref="Y9:Y10"/>
    <mergeCell ref="Z9:Z10"/>
    <mergeCell ref="A11:Y11"/>
    <mergeCell ref="A12:Y12"/>
    <mergeCell ref="K9:K10"/>
    <mergeCell ref="L9:N9"/>
    <mergeCell ref="O9:Q9"/>
    <mergeCell ref="U9:U10"/>
    <mergeCell ref="V9:V10"/>
    <mergeCell ref="V8:Z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Z1"/>
    <mergeCell ref="A2:Z2"/>
    <mergeCell ref="A3:Z3"/>
    <mergeCell ref="A4:Z4"/>
    <mergeCell ref="A5:Z5"/>
    <mergeCell ref="A7:Z7"/>
    <mergeCell ref="R9:T9"/>
  </mergeCells>
  <printOptions/>
  <pageMargins left="0" right="0" top="0" bottom="0" header="0.31496062992125984" footer="0.31496062992125984"/>
  <pageSetup fitToHeight="0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85" zoomScaleSheetLayoutView="85" workbookViewId="0" topLeftCell="A1">
      <selection activeCell="G14" sqref="G14"/>
    </sheetView>
  </sheetViews>
  <sheetFormatPr defaultColWidth="9.140625" defaultRowHeight="12.75"/>
  <cols>
    <col min="1" max="1" width="5.57421875" style="42" customWidth="1"/>
    <col min="2" max="2" width="7.57421875" style="42" hidden="1" customWidth="1"/>
    <col min="3" max="3" width="5.7109375" style="42" hidden="1" customWidth="1"/>
    <col min="4" max="4" width="23.8515625" style="42" customWidth="1"/>
    <col min="5" max="5" width="8.28125" style="42" customWidth="1"/>
    <col min="6" max="6" width="4.7109375" style="42" customWidth="1"/>
    <col min="7" max="7" width="27.28125" style="42" customWidth="1"/>
    <col min="8" max="8" width="8.7109375" style="42" customWidth="1"/>
    <col min="9" max="9" width="15.8515625" style="42" customWidth="1"/>
    <col min="10" max="10" width="12.7109375" style="42" hidden="1" customWidth="1"/>
    <col min="11" max="11" width="24.140625" style="42" customWidth="1"/>
    <col min="12" max="12" width="6.28125" style="183" customWidth="1"/>
    <col min="13" max="13" width="8.7109375" style="184" customWidth="1"/>
    <col min="14" max="14" width="3.8515625" style="42" customWidth="1"/>
    <col min="15" max="15" width="6.421875" style="183" customWidth="1"/>
    <col min="16" max="16" width="8.7109375" style="184" customWidth="1"/>
    <col min="17" max="17" width="3.7109375" style="42" customWidth="1"/>
    <col min="18" max="18" width="6.421875" style="183" customWidth="1"/>
    <col min="19" max="19" width="8.7109375" style="184" customWidth="1"/>
    <col min="20" max="20" width="3.7109375" style="42" customWidth="1"/>
    <col min="21" max="22" width="4.8515625" style="42" customWidth="1"/>
    <col min="23" max="23" width="6.28125" style="42" customWidth="1"/>
    <col min="24" max="24" width="6.7109375" style="42" hidden="1" customWidth="1"/>
    <col min="25" max="25" width="9.7109375" style="184" customWidth="1"/>
    <col min="26" max="26" width="7.140625" style="42" customWidth="1"/>
    <col min="27" max="16384" width="9.140625" style="42" customWidth="1"/>
  </cols>
  <sheetData>
    <row r="1" spans="1:26" s="160" customFormat="1" ht="60.75" customHeight="1">
      <c r="A1" s="192" t="s">
        <v>319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s="161" customFormat="1" ht="15.75" customHeight="1">
      <c r="A2" s="193" t="s">
        <v>271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s="162" customFormat="1" ht="15.75" customHeight="1">
      <c r="A3" s="194" t="s">
        <v>246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s="162" customFormat="1" ht="0.7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spans="1:26" s="162" customFormat="1" ht="15.75" customHeight="1">
      <c r="A5" s="195" t="s">
        <v>266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</row>
    <row r="6" spans="1:26" ht="18.75" customHeight="1">
      <c r="A6" s="222" t="s">
        <v>273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 spans="1:26" ht="12" customHeight="1">
      <c r="A7" s="196" t="s">
        <v>268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</row>
    <row r="8" spans="1:26" s="166" customFormat="1" ht="15" customHeight="1">
      <c r="A8" s="20" t="s">
        <v>17</v>
      </c>
      <c r="B8" s="163"/>
      <c r="C8" s="164"/>
      <c r="D8" s="164"/>
      <c r="E8" s="164"/>
      <c r="F8" s="164"/>
      <c r="G8" s="164"/>
      <c r="H8" s="164"/>
      <c r="I8" s="165"/>
      <c r="J8" s="165"/>
      <c r="V8" s="202" t="s">
        <v>265</v>
      </c>
      <c r="W8" s="202"/>
      <c r="X8" s="202"/>
      <c r="Y8" s="202"/>
      <c r="Z8" s="202"/>
    </row>
    <row r="9" spans="1:26" s="168" customFormat="1" ht="19.5" customHeight="1">
      <c r="A9" s="203" t="s">
        <v>248</v>
      </c>
      <c r="B9" s="204" t="s">
        <v>3</v>
      </c>
      <c r="C9" s="200" t="s">
        <v>249</v>
      </c>
      <c r="D9" s="191" t="s">
        <v>250</v>
      </c>
      <c r="E9" s="191" t="s">
        <v>6</v>
      </c>
      <c r="F9" s="203" t="s">
        <v>7</v>
      </c>
      <c r="G9" s="191" t="s">
        <v>251</v>
      </c>
      <c r="H9" s="191" t="s">
        <v>6</v>
      </c>
      <c r="I9" s="191" t="s">
        <v>9</v>
      </c>
      <c r="J9" s="187"/>
      <c r="K9" s="191" t="s">
        <v>11</v>
      </c>
      <c r="L9" s="197" t="s">
        <v>252</v>
      </c>
      <c r="M9" s="197"/>
      <c r="N9" s="197"/>
      <c r="O9" s="197" t="s">
        <v>253</v>
      </c>
      <c r="P9" s="197"/>
      <c r="Q9" s="197"/>
      <c r="R9" s="197" t="s">
        <v>254</v>
      </c>
      <c r="S9" s="197"/>
      <c r="T9" s="197"/>
      <c r="U9" s="198" t="s">
        <v>255</v>
      </c>
      <c r="V9" s="200" t="s">
        <v>256</v>
      </c>
      <c r="W9" s="203" t="s">
        <v>257</v>
      </c>
      <c r="X9" s="204" t="s">
        <v>258</v>
      </c>
      <c r="Y9" s="208" t="s">
        <v>259</v>
      </c>
      <c r="Z9" s="221" t="s">
        <v>260</v>
      </c>
    </row>
    <row r="10" spans="1:26" s="168" customFormat="1" ht="39.75" customHeight="1">
      <c r="A10" s="203"/>
      <c r="B10" s="204"/>
      <c r="C10" s="201"/>
      <c r="D10" s="191"/>
      <c r="E10" s="191"/>
      <c r="F10" s="203"/>
      <c r="G10" s="191"/>
      <c r="H10" s="191"/>
      <c r="I10" s="191"/>
      <c r="J10" s="187"/>
      <c r="K10" s="191"/>
      <c r="L10" s="169" t="s">
        <v>261</v>
      </c>
      <c r="M10" s="170" t="s">
        <v>262</v>
      </c>
      <c r="N10" s="171" t="s">
        <v>248</v>
      </c>
      <c r="O10" s="169" t="s">
        <v>261</v>
      </c>
      <c r="P10" s="170" t="s">
        <v>262</v>
      </c>
      <c r="Q10" s="171" t="s">
        <v>248</v>
      </c>
      <c r="R10" s="169" t="s">
        <v>261</v>
      </c>
      <c r="S10" s="170" t="s">
        <v>262</v>
      </c>
      <c r="T10" s="171" t="s">
        <v>248</v>
      </c>
      <c r="U10" s="199"/>
      <c r="V10" s="201"/>
      <c r="W10" s="203"/>
      <c r="X10" s="204"/>
      <c r="Y10" s="208"/>
      <c r="Z10" s="221"/>
    </row>
    <row r="11" spans="1:26" s="173" customFormat="1" ht="22.5" customHeight="1" hidden="1">
      <c r="A11" s="209" t="s">
        <v>263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1"/>
      <c r="Z11" s="172"/>
    </row>
    <row r="12" spans="1:26" s="173" customFormat="1" ht="22.5" customHeight="1" hidden="1">
      <c r="A12" s="209" t="s">
        <v>264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1"/>
      <c r="Z12" s="172"/>
    </row>
    <row r="13" spans="1:26" s="173" customFormat="1" ht="34.5" customHeight="1">
      <c r="A13" s="205" t="s">
        <v>274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7"/>
    </row>
    <row r="14" spans="1:26" s="173" customFormat="1" ht="45" customHeight="1">
      <c r="A14" s="174">
        <v>1</v>
      </c>
      <c r="B14" s="175"/>
      <c r="C14" s="176"/>
      <c r="D14" s="31" t="s">
        <v>27</v>
      </c>
      <c r="E14" s="69" t="s">
        <v>60</v>
      </c>
      <c r="F14" s="72" t="s">
        <v>18</v>
      </c>
      <c r="G14" s="214" t="s">
        <v>28</v>
      </c>
      <c r="H14" s="33" t="s">
        <v>29</v>
      </c>
      <c r="I14" s="178" t="s">
        <v>30</v>
      </c>
      <c r="J14" s="23" t="s">
        <v>22</v>
      </c>
      <c r="K14" s="24" t="s">
        <v>20</v>
      </c>
      <c r="L14" s="177">
        <v>174</v>
      </c>
      <c r="M14" s="215">
        <f>L14/2.3-IF($U14=1,0.5,)</f>
        <v>75.65217391304348</v>
      </c>
      <c r="N14" s="216">
        <f>RANK(M14,M$14:M$15,0)</f>
        <v>1</v>
      </c>
      <c r="O14" s="177">
        <v>164</v>
      </c>
      <c r="P14" s="215">
        <f>O14/2.3-IF($U14=1,0.5,)</f>
        <v>71.30434782608697</v>
      </c>
      <c r="Q14" s="216">
        <f>RANK(P14,P$14:P$15,0)</f>
        <v>1</v>
      </c>
      <c r="R14" s="177">
        <v>163</v>
      </c>
      <c r="S14" s="215">
        <f>R14/2.3-IF($U14=1,0.5,)</f>
        <v>70.86956521739131</v>
      </c>
      <c r="T14" s="216">
        <f>RANK(S14,S$14:S$15,0)</f>
        <v>1</v>
      </c>
      <c r="U14" s="216"/>
      <c r="V14" s="216"/>
      <c r="W14" s="177">
        <f>L14+O14+R14</f>
        <v>501</v>
      </c>
      <c r="X14" s="217"/>
      <c r="Y14" s="215">
        <f>ROUND(SUM(M14,P14,S14)/3,3)</f>
        <v>72.609</v>
      </c>
      <c r="Z14" s="172" t="s">
        <v>272</v>
      </c>
    </row>
    <row r="15" spans="1:26" s="173" customFormat="1" ht="45" customHeight="1">
      <c r="A15" s="174">
        <v>2</v>
      </c>
      <c r="B15" s="175"/>
      <c r="C15" s="176"/>
      <c r="D15" s="137" t="s">
        <v>174</v>
      </c>
      <c r="E15" s="98" t="s">
        <v>175</v>
      </c>
      <c r="F15" s="138" t="s">
        <v>23</v>
      </c>
      <c r="G15" s="139" t="s">
        <v>176</v>
      </c>
      <c r="H15" s="68" t="s">
        <v>177</v>
      </c>
      <c r="I15" s="68" t="s">
        <v>178</v>
      </c>
      <c r="J15" s="141" t="s">
        <v>179</v>
      </c>
      <c r="K15" s="151" t="s">
        <v>173</v>
      </c>
      <c r="L15" s="177">
        <v>154</v>
      </c>
      <c r="M15" s="215">
        <f>L15/2.3-IF($U15=1,0.5,)</f>
        <v>66.95652173913044</v>
      </c>
      <c r="N15" s="216">
        <f>RANK(M15,M$14:M$15,0)</f>
        <v>2</v>
      </c>
      <c r="O15" s="177">
        <v>149.5</v>
      </c>
      <c r="P15" s="215">
        <f>O15/2.3-IF($U15=1,0.5,)</f>
        <v>65</v>
      </c>
      <c r="Q15" s="216">
        <f>RANK(P15,P$14:P$15,0)</f>
        <v>2</v>
      </c>
      <c r="R15" s="177">
        <v>152</v>
      </c>
      <c r="S15" s="215">
        <f>R15/2.3-IF($U15=1,0.5,)</f>
        <v>66.08695652173914</v>
      </c>
      <c r="T15" s="216">
        <f>RANK(S15,S$14:S$15,0)</f>
        <v>2</v>
      </c>
      <c r="U15" s="216"/>
      <c r="V15" s="216"/>
      <c r="W15" s="177">
        <f>L15+O15+R15</f>
        <v>455.5</v>
      </c>
      <c r="X15" s="217"/>
      <c r="Y15" s="215">
        <f>ROUND(SUM(M15,P15,S15)/3,3)</f>
        <v>66.014</v>
      </c>
      <c r="Z15" s="172" t="s">
        <v>272</v>
      </c>
    </row>
    <row r="16" spans="1:26" s="173" customFormat="1" ht="38.25" customHeight="1">
      <c r="A16" s="223"/>
      <c r="B16" s="224"/>
      <c r="C16" s="238"/>
      <c r="D16" s="239"/>
      <c r="E16" s="240"/>
      <c r="F16" s="241"/>
      <c r="G16" s="242"/>
      <c r="H16" s="243"/>
      <c r="I16" s="243"/>
      <c r="J16" s="244"/>
      <c r="K16" s="245"/>
      <c r="L16" s="234"/>
      <c r="M16" s="235"/>
      <c r="N16" s="236"/>
      <c r="O16" s="234"/>
      <c r="P16" s="235"/>
      <c r="Q16" s="236"/>
      <c r="R16" s="234"/>
      <c r="S16" s="235"/>
      <c r="T16" s="236"/>
      <c r="U16" s="236"/>
      <c r="V16" s="236"/>
      <c r="W16" s="234"/>
      <c r="X16" s="237"/>
      <c r="Y16" s="235"/>
      <c r="Z16" s="180"/>
    </row>
    <row r="17" spans="1:26" ht="26.25" customHeight="1">
      <c r="A17" s="51"/>
      <c r="B17" s="51"/>
      <c r="C17" s="51"/>
      <c r="D17" s="51" t="s">
        <v>15</v>
      </c>
      <c r="E17" s="51"/>
      <c r="F17" s="51"/>
      <c r="G17" s="51"/>
      <c r="H17" s="51"/>
      <c r="J17" s="51"/>
      <c r="K17" s="41" t="s">
        <v>267</v>
      </c>
      <c r="L17" s="53"/>
      <c r="M17" s="51"/>
      <c r="N17" s="51"/>
      <c r="O17" s="181"/>
      <c r="P17" s="182"/>
      <c r="Q17" s="51"/>
      <c r="R17" s="181"/>
      <c r="S17" s="182"/>
      <c r="T17" s="51"/>
      <c r="U17" s="51"/>
      <c r="V17" s="51"/>
      <c r="W17" s="51"/>
      <c r="X17" s="51"/>
      <c r="Y17" s="182"/>
      <c r="Z17" s="51"/>
    </row>
    <row r="18" spans="1:26" ht="26.25" customHeight="1">
      <c r="A18" s="51"/>
      <c r="B18" s="51"/>
      <c r="C18" s="51"/>
      <c r="D18" s="51"/>
      <c r="E18" s="51"/>
      <c r="F18" s="51"/>
      <c r="G18" s="51"/>
      <c r="H18" s="51"/>
      <c r="J18" s="51"/>
      <c r="K18" s="41"/>
      <c r="L18" s="53"/>
      <c r="M18" s="51"/>
      <c r="N18" s="51"/>
      <c r="O18" s="181"/>
      <c r="P18" s="182"/>
      <c r="Q18" s="51"/>
      <c r="R18" s="181"/>
      <c r="S18" s="182"/>
      <c r="T18" s="51"/>
      <c r="U18" s="51"/>
      <c r="V18" s="51"/>
      <c r="W18" s="51"/>
      <c r="X18" s="51"/>
      <c r="Y18" s="182"/>
      <c r="Z18" s="51"/>
    </row>
    <row r="19" spans="1:26" ht="17.25" customHeight="1">
      <c r="A19" s="51"/>
      <c r="B19" s="51"/>
      <c r="C19" s="51"/>
      <c r="D19" s="51" t="s">
        <v>52</v>
      </c>
      <c r="E19" s="51"/>
      <c r="F19" s="51"/>
      <c r="G19" s="51"/>
      <c r="H19" s="51"/>
      <c r="J19" s="51"/>
      <c r="K19" s="51" t="s">
        <v>244</v>
      </c>
      <c r="L19" s="53"/>
      <c r="M19" s="51"/>
      <c r="N19" s="51"/>
      <c r="O19" s="181"/>
      <c r="P19" s="182"/>
      <c r="Q19" s="51"/>
      <c r="R19" s="181"/>
      <c r="S19" s="182"/>
      <c r="T19" s="51"/>
      <c r="U19" s="51"/>
      <c r="V19" s="51"/>
      <c r="W19" s="51"/>
      <c r="X19" s="51"/>
      <c r="Y19" s="182"/>
      <c r="Z19" s="51"/>
    </row>
    <row r="20" spans="1:26" ht="17.25" customHeight="1">
      <c r="A20" s="51"/>
      <c r="B20" s="51"/>
      <c r="C20" s="51"/>
      <c r="D20" s="51"/>
      <c r="E20" s="51"/>
      <c r="F20" s="51"/>
      <c r="G20" s="51"/>
      <c r="H20" s="51"/>
      <c r="J20" s="51"/>
      <c r="K20" s="51"/>
      <c r="L20" s="53"/>
      <c r="M20" s="51"/>
      <c r="N20" s="51"/>
      <c r="O20" s="181"/>
      <c r="P20" s="182"/>
      <c r="Q20" s="51"/>
      <c r="R20" s="181"/>
      <c r="S20" s="182"/>
      <c r="T20" s="51"/>
      <c r="U20" s="51"/>
      <c r="V20" s="51"/>
      <c r="W20" s="51"/>
      <c r="X20" s="51"/>
      <c r="Y20" s="182"/>
      <c r="Z20" s="51"/>
    </row>
    <row r="21" spans="1:26" ht="27.75" customHeight="1">
      <c r="A21" s="51"/>
      <c r="B21" s="51"/>
      <c r="C21" s="51"/>
      <c r="D21" s="51" t="s">
        <v>16</v>
      </c>
      <c r="E21" s="51"/>
      <c r="F21" s="51"/>
      <c r="G21" s="51"/>
      <c r="H21" s="51"/>
      <c r="J21" s="51"/>
      <c r="K21" s="41" t="s">
        <v>245</v>
      </c>
      <c r="L21" s="53"/>
      <c r="M21" s="42"/>
      <c r="O21" s="181"/>
      <c r="P21" s="182"/>
      <c r="Q21" s="51"/>
      <c r="R21" s="181"/>
      <c r="S21" s="182"/>
      <c r="T21" s="51"/>
      <c r="U21" s="51"/>
      <c r="V21" s="51"/>
      <c r="W21" s="51"/>
      <c r="X21" s="51"/>
      <c r="Y21" s="182"/>
      <c r="Z21" s="51"/>
    </row>
    <row r="22" spans="12:13" ht="12.75">
      <c r="L22" s="53"/>
      <c r="M22" s="51"/>
    </row>
    <row r="23" spans="11:13" ht="12.75">
      <c r="K23" s="51"/>
      <c r="L23" s="53"/>
      <c r="M23" s="51"/>
    </row>
  </sheetData>
  <sheetProtection/>
  <mergeCells count="30">
    <mergeCell ref="A12:Y12"/>
    <mergeCell ref="A13:Z13"/>
    <mergeCell ref="V9:V10"/>
    <mergeCell ref="W9:W10"/>
    <mergeCell ref="X9:X10"/>
    <mergeCell ref="Y9:Y10"/>
    <mergeCell ref="Z9:Z10"/>
    <mergeCell ref="A11:Y11"/>
    <mergeCell ref="I9:I10"/>
    <mergeCell ref="K9:K10"/>
    <mergeCell ref="L9:N9"/>
    <mergeCell ref="O9:Q9"/>
    <mergeCell ref="R9:T9"/>
    <mergeCell ref="U9:U10"/>
    <mergeCell ref="A7:Z7"/>
    <mergeCell ref="V8:Z8"/>
    <mergeCell ref="A9:A10"/>
    <mergeCell ref="B9:B10"/>
    <mergeCell ref="C9:C10"/>
    <mergeCell ref="D9:D10"/>
    <mergeCell ref="E9:E10"/>
    <mergeCell ref="F9:F10"/>
    <mergeCell ref="G9:G10"/>
    <mergeCell ref="H9:H10"/>
    <mergeCell ref="A1:Z1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fitToHeight="0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view="pageBreakPreview" zoomScale="80" zoomScaleNormal="75" zoomScaleSheetLayoutView="80" zoomScalePageLayoutView="0" workbookViewId="0" topLeftCell="A1">
      <selection activeCell="A1" sqref="A1:U1"/>
    </sheetView>
  </sheetViews>
  <sheetFormatPr defaultColWidth="9.140625" defaultRowHeight="12.75"/>
  <cols>
    <col min="1" max="1" width="4.7109375" style="247" customWidth="1"/>
    <col min="2" max="2" width="4.28125" style="247" hidden="1" customWidth="1"/>
    <col min="3" max="3" width="8.28125" style="247" hidden="1" customWidth="1"/>
    <col min="4" max="4" width="16.7109375" style="247" customWidth="1"/>
    <col min="5" max="5" width="8.57421875" style="247" customWidth="1"/>
    <col min="6" max="6" width="5.8515625" style="247" customWidth="1"/>
    <col min="7" max="7" width="34.8515625" style="247" customWidth="1"/>
    <col min="8" max="8" width="9.140625" style="247" customWidth="1"/>
    <col min="9" max="9" width="14.28125" style="247" customWidth="1"/>
    <col min="10" max="10" width="19.57421875" style="247" hidden="1" customWidth="1"/>
    <col min="11" max="11" width="23.421875" style="247" customWidth="1"/>
    <col min="12" max="15" width="10.57421875" style="247" customWidth="1"/>
    <col min="16" max="16" width="10.00390625" style="247" customWidth="1"/>
    <col min="17" max="17" width="12.421875" style="247" hidden="1" customWidth="1"/>
    <col min="18" max="18" width="10.00390625" style="247" hidden="1" customWidth="1"/>
    <col min="19" max="19" width="5.00390625" style="247" customWidth="1"/>
    <col min="20" max="20" width="9.8515625" style="247" customWidth="1"/>
    <col min="21" max="21" width="12.140625" style="247" customWidth="1"/>
    <col min="22" max="16384" width="9.140625" style="247" customWidth="1"/>
  </cols>
  <sheetData>
    <row r="1" spans="1:21" ht="57" customHeight="1">
      <c r="A1" s="299" t="s">
        <v>320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</row>
    <row r="2" spans="1:28" s="250" customFormat="1" ht="15" customHeight="1">
      <c r="A2" s="248" t="s">
        <v>275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9"/>
      <c r="W2" s="249"/>
      <c r="X2" s="249"/>
      <c r="Y2" s="249"/>
      <c r="Z2" s="249"/>
      <c r="AA2" s="249"/>
      <c r="AB2" s="249"/>
    </row>
    <row r="3" spans="1:28" s="250" customFormat="1" ht="15" customHeight="1">
      <c r="A3" s="248" t="s">
        <v>297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9"/>
      <c r="W3" s="249"/>
      <c r="X3" s="249"/>
      <c r="Y3" s="249"/>
      <c r="Z3" s="249"/>
      <c r="AA3" s="249"/>
      <c r="AB3" s="249"/>
    </row>
    <row r="4" spans="1:21" ht="21.75" customHeight="1">
      <c r="A4" s="251" t="s">
        <v>246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</row>
    <row r="5" spans="1:21" ht="21.75" customHeight="1">
      <c r="A5" s="252" t="s">
        <v>286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</row>
    <row r="6" spans="1:21" ht="20.25" customHeight="1">
      <c r="A6" s="253" t="s">
        <v>287</v>
      </c>
      <c r="B6" s="253"/>
      <c r="C6" s="253"/>
      <c r="D6" s="253"/>
      <c r="E6" s="253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</row>
    <row r="7" spans="1:24" s="258" customFormat="1" ht="17.25" customHeight="1">
      <c r="A7" s="20" t="s">
        <v>17</v>
      </c>
      <c r="B7" s="256"/>
      <c r="C7" s="256"/>
      <c r="D7" s="256"/>
      <c r="E7" s="256"/>
      <c r="F7" s="256"/>
      <c r="G7" s="256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5"/>
      <c r="T7" s="255"/>
      <c r="U7" s="259" t="s">
        <v>265</v>
      </c>
      <c r="V7" s="260"/>
      <c r="W7" s="260"/>
      <c r="X7" s="261"/>
    </row>
    <row r="8" spans="1:21" s="270" customFormat="1" ht="33.75" customHeight="1">
      <c r="A8" s="262" t="s">
        <v>248</v>
      </c>
      <c r="B8" s="263" t="s">
        <v>3</v>
      </c>
      <c r="C8" s="263" t="s">
        <v>249</v>
      </c>
      <c r="D8" s="264" t="s">
        <v>250</v>
      </c>
      <c r="E8" s="264" t="s">
        <v>6</v>
      </c>
      <c r="F8" s="262" t="s">
        <v>7</v>
      </c>
      <c r="G8" s="264" t="s">
        <v>251</v>
      </c>
      <c r="H8" s="264" t="s">
        <v>6</v>
      </c>
      <c r="I8" s="264" t="s">
        <v>9</v>
      </c>
      <c r="J8" s="265"/>
      <c r="K8" s="264" t="s">
        <v>11</v>
      </c>
      <c r="L8" s="266" t="s">
        <v>276</v>
      </c>
      <c r="M8" s="266"/>
      <c r="N8" s="266"/>
      <c r="O8" s="266"/>
      <c r="P8" s="266"/>
      <c r="Q8" s="267" t="s">
        <v>276</v>
      </c>
      <c r="R8" s="267" t="s">
        <v>277</v>
      </c>
      <c r="S8" s="268" t="s">
        <v>278</v>
      </c>
      <c r="T8" s="269" t="s">
        <v>279</v>
      </c>
      <c r="U8" s="268" t="s">
        <v>280</v>
      </c>
    </row>
    <row r="9" spans="1:21" s="270" customFormat="1" ht="39.75" customHeight="1">
      <c r="A9" s="262"/>
      <c r="B9" s="263"/>
      <c r="C9" s="263"/>
      <c r="D9" s="264"/>
      <c r="E9" s="264"/>
      <c r="F9" s="262"/>
      <c r="G9" s="264"/>
      <c r="H9" s="264"/>
      <c r="I9" s="264"/>
      <c r="J9" s="265"/>
      <c r="K9" s="264"/>
      <c r="L9" s="271" t="s">
        <v>281</v>
      </c>
      <c r="M9" s="271" t="s">
        <v>282</v>
      </c>
      <c r="N9" s="271" t="s">
        <v>283</v>
      </c>
      <c r="O9" s="271" t="s">
        <v>284</v>
      </c>
      <c r="P9" s="272" t="s">
        <v>285</v>
      </c>
      <c r="Q9" s="273"/>
      <c r="R9" s="273"/>
      <c r="S9" s="268"/>
      <c r="T9" s="269"/>
      <c r="U9" s="268"/>
    </row>
    <row r="10" spans="1:21" ht="48.75" customHeight="1">
      <c r="A10" s="274">
        <v>1</v>
      </c>
      <c r="B10" s="275"/>
      <c r="C10" s="276"/>
      <c r="D10" s="301" t="s">
        <v>198</v>
      </c>
      <c r="E10" s="302" t="s">
        <v>199</v>
      </c>
      <c r="F10" s="115" t="s">
        <v>23</v>
      </c>
      <c r="G10" s="213" t="s">
        <v>203</v>
      </c>
      <c r="H10" s="303" t="s">
        <v>204</v>
      </c>
      <c r="I10" s="93" t="s">
        <v>21</v>
      </c>
      <c r="J10" s="93" t="s">
        <v>24</v>
      </c>
      <c r="K10" s="118" t="s">
        <v>202</v>
      </c>
      <c r="L10" s="280">
        <v>8.2</v>
      </c>
      <c r="M10" s="280">
        <v>8</v>
      </c>
      <c r="N10" s="280">
        <v>8.2</v>
      </c>
      <c r="O10" s="280">
        <v>8</v>
      </c>
      <c r="P10" s="280">
        <v>8</v>
      </c>
      <c r="Q10" s="281"/>
      <c r="R10" s="280"/>
      <c r="S10" s="282"/>
      <c r="T10" s="283">
        <f>L10+M10+N10+O10+P10</f>
        <v>40.4</v>
      </c>
      <c r="U10" s="281">
        <f>T10*2</f>
        <v>80.8</v>
      </c>
    </row>
    <row r="11" spans="1:21" ht="48.75" customHeight="1">
      <c r="A11" s="274">
        <v>2</v>
      </c>
      <c r="B11" s="275"/>
      <c r="C11" s="276"/>
      <c r="D11" s="300" t="s">
        <v>25</v>
      </c>
      <c r="E11" s="125" t="s">
        <v>41</v>
      </c>
      <c r="F11" s="115" t="s">
        <v>26</v>
      </c>
      <c r="G11" s="213" t="s">
        <v>217</v>
      </c>
      <c r="H11" s="117" t="s">
        <v>218</v>
      </c>
      <c r="I11" s="93" t="s">
        <v>21</v>
      </c>
      <c r="J11" s="93" t="s">
        <v>24</v>
      </c>
      <c r="K11" s="106" t="s">
        <v>20</v>
      </c>
      <c r="L11" s="280">
        <v>8</v>
      </c>
      <c r="M11" s="280">
        <v>7.2</v>
      </c>
      <c r="N11" s="280">
        <v>8.1</v>
      </c>
      <c r="O11" s="280">
        <v>7.8</v>
      </c>
      <c r="P11" s="280">
        <v>7.7</v>
      </c>
      <c r="Q11" s="281">
        <f>U11</f>
        <v>77.6</v>
      </c>
      <c r="R11" s="280" t="s">
        <v>272</v>
      </c>
      <c r="S11" s="282"/>
      <c r="T11" s="283">
        <f>L11+M11+N11+O11+P11</f>
        <v>38.8</v>
      </c>
      <c r="U11" s="281">
        <f>T11*2</f>
        <v>77.6</v>
      </c>
    </row>
    <row r="12" spans="1:21" ht="48.75" customHeight="1">
      <c r="A12" s="284"/>
      <c r="B12" s="285"/>
      <c r="C12" s="286"/>
      <c r="D12" s="287"/>
      <c r="E12" s="288"/>
      <c r="F12" s="289"/>
      <c r="G12" s="290"/>
      <c r="H12" s="291"/>
      <c r="I12" s="292"/>
      <c r="J12" s="292"/>
      <c r="K12" s="292"/>
      <c r="L12" s="293"/>
      <c r="M12" s="293"/>
      <c r="N12" s="293"/>
      <c r="O12" s="293"/>
      <c r="P12" s="293"/>
      <c r="Q12" s="293"/>
      <c r="R12" s="293"/>
      <c r="S12" s="294"/>
      <c r="T12" s="295"/>
      <c r="U12" s="296"/>
    </row>
    <row r="13" spans="1:26" s="42" customFormat="1" ht="26.25" customHeight="1">
      <c r="A13" s="51"/>
      <c r="B13" s="51"/>
      <c r="C13" s="51"/>
      <c r="D13" s="51" t="s">
        <v>15</v>
      </c>
      <c r="E13" s="51"/>
      <c r="F13" s="51"/>
      <c r="G13" s="51"/>
      <c r="H13" s="51"/>
      <c r="J13" s="51"/>
      <c r="K13" s="41" t="s">
        <v>267</v>
      </c>
      <c r="L13" s="53"/>
      <c r="M13" s="51"/>
      <c r="N13" s="51"/>
      <c r="O13" s="181"/>
      <c r="P13" s="182"/>
      <c r="Q13" s="51"/>
      <c r="R13" s="181"/>
      <c r="S13" s="182"/>
      <c r="T13" s="51"/>
      <c r="U13" s="51"/>
      <c r="V13" s="51"/>
      <c r="W13" s="51"/>
      <c r="X13" s="51"/>
      <c r="Y13" s="182"/>
      <c r="Z13" s="51"/>
    </row>
    <row r="14" spans="1:26" s="42" customFormat="1" ht="26.25" customHeight="1">
      <c r="A14" s="51"/>
      <c r="B14" s="51"/>
      <c r="C14" s="51"/>
      <c r="D14" s="51"/>
      <c r="E14" s="51"/>
      <c r="F14" s="51"/>
      <c r="G14" s="51"/>
      <c r="H14" s="51"/>
      <c r="J14" s="51"/>
      <c r="K14" s="41"/>
      <c r="L14" s="53"/>
      <c r="M14" s="51"/>
      <c r="N14" s="51"/>
      <c r="O14" s="181"/>
      <c r="P14" s="182"/>
      <c r="Q14" s="51"/>
      <c r="R14" s="181"/>
      <c r="S14" s="182"/>
      <c r="T14" s="51"/>
      <c r="U14" s="51"/>
      <c r="V14" s="51"/>
      <c r="W14" s="51"/>
      <c r="X14" s="51"/>
      <c r="Y14" s="182"/>
      <c r="Z14" s="51"/>
    </row>
    <row r="15" spans="1:26" s="42" customFormat="1" ht="17.25" customHeight="1">
      <c r="A15" s="51"/>
      <c r="B15" s="51"/>
      <c r="C15" s="51"/>
      <c r="D15" s="51" t="s">
        <v>52</v>
      </c>
      <c r="E15" s="51"/>
      <c r="F15" s="51"/>
      <c r="G15" s="51"/>
      <c r="H15" s="51"/>
      <c r="J15" s="51"/>
      <c r="K15" s="51" t="s">
        <v>244</v>
      </c>
      <c r="L15" s="53"/>
      <c r="M15" s="51"/>
      <c r="N15" s="51"/>
      <c r="O15" s="181"/>
      <c r="P15" s="182"/>
      <c r="Q15" s="51"/>
      <c r="R15" s="181"/>
      <c r="S15" s="182"/>
      <c r="T15" s="51"/>
      <c r="U15" s="51"/>
      <c r="V15" s="51"/>
      <c r="W15" s="51"/>
      <c r="X15" s="51"/>
      <c r="Y15" s="182"/>
      <c r="Z15" s="51"/>
    </row>
    <row r="16" spans="1:26" s="42" customFormat="1" ht="17.25" customHeight="1">
      <c r="A16" s="51"/>
      <c r="B16" s="51"/>
      <c r="C16" s="51"/>
      <c r="D16" s="51"/>
      <c r="E16" s="51"/>
      <c r="F16" s="51"/>
      <c r="G16" s="51"/>
      <c r="H16" s="51"/>
      <c r="J16" s="51"/>
      <c r="K16" s="51"/>
      <c r="L16" s="53"/>
      <c r="M16" s="51"/>
      <c r="N16" s="51"/>
      <c r="O16" s="181"/>
      <c r="P16" s="182"/>
      <c r="Q16" s="51"/>
      <c r="R16" s="181"/>
      <c r="S16" s="182"/>
      <c r="T16" s="51"/>
      <c r="U16" s="51"/>
      <c r="V16" s="51"/>
      <c r="W16" s="51"/>
      <c r="X16" s="51"/>
      <c r="Y16" s="182"/>
      <c r="Z16" s="51"/>
    </row>
    <row r="17" spans="1:26" s="42" customFormat="1" ht="27.75" customHeight="1">
      <c r="A17" s="51"/>
      <c r="B17" s="51"/>
      <c r="C17" s="51"/>
      <c r="D17" s="51" t="s">
        <v>16</v>
      </c>
      <c r="E17" s="51"/>
      <c r="F17" s="51"/>
      <c r="G17" s="51"/>
      <c r="H17" s="51"/>
      <c r="J17" s="51"/>
      <c r="K17" s="41" t="s">
        <v>245</v>
      </c>
      <c r="L17" s="53"/>
      <c r="O17" s="181"/>
      <c r="P17" s="182"/>
      <c r="Q17" s="51"/>
      <c r="R17" s="181"/>
      <c r="S17" s="182"/>
      <c r="T17" s="51"/>
      <c r="U17" s="51"/>
      <c r="V17" s="51"/>
      <c r="W17" s="51"/>
      <c r="X17" s="51"/>
      <c r="Y17" s="182"/>
      <c r="Z17" s="51"/>
    </row>
  </sheetData>
  <sheetProtection/>
  <protectedRanges>
    <protectedRange sqref="J12" name="Диапазон1_3_1_1_1_1_1_4_1_4_1"/>
  </protectedRanges>
  <mergeCells count="22">
    <mergeCell ref="Q8:Q9"/>
    <mergeCell ref="R8:R9"/>
    <mergeCell ref="S8:S9"/>
    <mergeCell ref="T8:T9"/>
    <mergeCell ref="U8:U9"/>
    <mergeCell ref="A3:U3"/>
    <mergeCell ref="F8:F9"/>
    <mergeCell ref="G8:G9"/>
    <mergeCell ref="H8:H9"/>
    <mergeCell ref="I8:I9"/>
    <mergeCell ref="K8:K9"/>
    <mergeCell ref="L8:P8"/>
    <mergeCell ref="A1:U1"/>
    <mergeCell ref="A2:U2"/>
    <mergeCell ref="A4:U4"/>
    <mergeCell ref="A5:U5"/>
    <mergeCell ref="A6:U6"/>
    <mergeCell ref="A8:A9"/>
    <mergeCell ref="B8:B9"/>
    <mergeCell ref="C8:C9"/>
    <mergeCell ref="D8:D9"/>
    <mergeCell ref="E8:E9"/>
  </mergeCells>
  <printOptions/>
  <pageMargins left="0" right="0" top="0" bottom="0" header="0" footer="0"/>
  <pageSetup fitToHeight="1" fitToWidth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view="pageBreakPreview" zoomScale="80" zoomScaleNormal="75" zoomScaleSheetLayoutView="80" zoomScalePageLayoutView="0" workbookViewId="0" topLeftCell="A23">
      <selection activeCell="G35" sqref="G35"/>
    </sheetView>
  </sheetViews>
  <sheetFormatPr defaultColWidth="9.140625" defaultRowHeight="12.75"/>
  <cols>
    <col min="1" max="1" width="5.57421875" style="344" customWidth="1"/>
    <col min="2" max="2" width="4.7109375" style="344" hidden="1" customWidth="1"/>
    <col min="3" max="3" width="7.7109375" style="344" hidden="1" customWidth="1"/>
    <col min="4" max="4" width="18.28125" style="344" customWidth="1"/>
    <col min="5" max="5" width="8.7109375" style="344" customWidth="1"/>
    <col min="6" max="6" width="7.57421875" style="344" customWidth="1"/>
    <col min="7" max="7" width="34.28125" style="344" customWidth="1"/>
    <col min="8" max="8" width="9.8515625" style="345" customWidth="1"/>
    <col min="9" max="9" width="17.140625" style="344" customWidth="1"/>
    <col min="10" max="10" width="12.7109375" style="344" hidden="1" customWidth="1"/>
    <col min="11" max="11" width="23.421875" style="344" customWidth="1"/>
    <col min="12" max="12" width="6.7109375" style="347" customWidth="1"/>
    <col min="13" max="13" width="9.8515625" style="348" customWidth="1"/>
    <col min="14" max="14" width="3.7109375" style="344" customWidth="1"/>
    <col min="15" max="15" width="6.8515625" style="347" customWidth="1"/>
    <col min="16" max="16" width="9.8515625" style="348" customWidth="1"/>
    <col min="17" max="17" width="3.7109375" style="344" customWidth="1"/>
    <col min="18" max="18" width="6.8515625" style="347" customWidth="1"/>
    <col min="19" max="19" width="9.57421875" style="348" customWidth="1"/>
    <col min="20" max="20" width="3.7109375" style="344" customWidth="1"/>
    <col min="21" max="22" width="4.8515625" style="344" customWidth="1"/>
    <col min="23" max="23" width="8.7109375" style="344" customWidth="1"/>
    <col min="24" max="24" width="6.28125" style="344" hidden="1" customWidth="1"/>
    <col min="25" max="25" width="12.00390625" style="348" customWidth="1"/>
    <col min="26" max="26" width="6.8515625" style="344" customWidth="1"/>
    <col min="27" max="16384" width="9.140625" style="344" customWidth="1"/>
  </cols>
  <sheetData>
    <row r="1" spans="1:26" s="160" customFormat="1" ht="51.75" customHeight="1">
      <c r="A1" s="192" t="s">
        <v>320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s="161" customFormat="1" ht="19.5" customHeight="1">
      <c r="A2" s="193" t="s">
        <v>308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s="162" customFormat="1" ht="20.25" customHeight="1">
      <c r="A3" s="194" t="s">
        <v>246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s="162" customFormat="1" ht="22.5" customHeight="1">
      <c r="A4" s="390" t="s">
        <v>288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s="42" customFormat="1" ht="21.75" customHeight="1">
      <c r="A5" s="222" t="s">
        <v>307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spans="1:26" s="42" customFormat="1" ht="21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s="166" customFormat="1" ht="15" customHeight="1">
      <c r="A7" s="20" t="s">
        <v>17</v>
      </c>
      <c r="B7" s="163"/>
      <c r="C7" s="164"/>
      <c r="D7" s="164"/>
      <c r="E7" s="164"/>
      <c r="F7" s="164"/>
      <c r="G7" s="164"/>
      <c r="H7" s="164"/>
      <c r="I7" s="165"/>
      <c r="J7" s="165"/>
      <c r="V7" s="202" t="s">
        <v>265</v>
      </c>
      <c r="W7" s="202"/>
      <c r="X7" s="202"/>
      <c r="Y7" s="202"/>
      <c r="Z7" s="202"/>
    </row>
    <row r="8" spans="1:26" s="315" customFormat="1" ht="19.5" customHeight="1">
      <c r="A8" s="304" t="s">
        <v>248</v>
      </c>
      <c r="B8" s="305" t="s">
        <v>4</v>
      </c>
      <c r="C8" s="306" t="s">
        <v>289</v>
      </c>
      <c r="D8" s="307" t="s">
        <v>250</v>
      </c>
      <c r="E8" s="307" t="s">
        <v>6</v>
      </c>
      <c r="F8" s="304" t="s">
        <v>7</v>
      </c>
      <c r="G8" s="307" t="s">
        <v>251</v>
      </c>
      <c r="H8" s="308" t="s">
        <v>6</v>
      </c>
      <c r="I8" s="307" t="s">
        <v>9</v>
      </c>
      <c r="J8" s="307"/>
      <c r="K8" s="307" t="s">
        <v>11</v>
      </c>
      <c r="L8" s="309" t="s">
        <v>296</v>
      </c>
      <c r="M8" s="310"/>
      <c r="N8" s="311"/>
      <c r="O8" s="309" t="s">
        <v>253</v>
      </c>
      <c r="P8" s="310"/>
      <c r="Q8" s="311"/>
      <c r="R8" s="309" t="s">
        <v>254</v>
      </c>
      <c r="S8" s="310"/>
      <c r="T8" s="311"/>
      <c r="U8" s="312" t="s">
        <v>255</v>
      </c>
      <c r="V8" s="306" t="s">
        <v>256</v>
      </c>
      <c r="W8" s="304" t="s">
        <v>257</v>
      </c>
      <c r="X8" s="305" t="s">
        <v>258</v>
      </c>
      <c r="Y8" s="313" t="s">
        <v>259</v>
      </c>
      <c r="Z8" s="314" t="s">
        <v>290</v>
      </c>
    </row>
    <row r="9" spans="1:26" s="315" customFormat="1" ht="39.75" customHeight="1">
      <c r="A9" s="304"/>
      <c r="B9" s="305"/>
      <c r="C9" s="316"/>
      <c r="D9" s="307"/>
      <c r="E9" s="307"/>
      <c r="F9" s="304"/>
      <c r="G9" s="307"/>
      <c r="H9" s="308"/>
      <c r="I9" s="307"/>
      <c r="J9" s="307"/>
      <c r="K9" s="307"/>
      <c r="L9" s="317" t="s">
        <v>261</v>
      </c>
      <c r="M9" s="318" t="s">
        <v>262</v>
      </c>
      <c r="N9" s="319" t="s">
        <v>248</v>
      </c>
      <c r="O9" s="317" t="s">
        <v>261</v>
      </c>
      <c r="P9" s="318" t="s">
        <v>262</v>
      </c>
      <c r="Q9" s="319" t="s">
        <v>248</v>
      </c>
      <c r="R9" s="317" t="s">
        <v>261</v>
      </c>
      <c r="S9" s="318" t="s">
        <v>262</v>
      </c>
      <c r="T9" s="319" t="s">
        <v>248</v>
      </c>
      <c r="U9" s="320"/>
      <c r="V9" s="316"/>
      <c r="W9" s="304"/>
      <c r="X9" s="305"/>
      <c r="Y9" s="313"/>
      <c r="Z9" s="321"/>
    </row>
    <row r="10" spans="1:26" s="315" customFormat="1" ht="51" customHeight="1">
      <c r="A10" s="322" t="s">
        <v>310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</row>
    <row r="11" spans="1:26" s="323" customFormat="1" ht="43.5" customHeight="1">
      <c r="A11" s="324">
        <v>1</v>
      </c>
      <c r="B11" s="325"/>
      <c r="C11" s="185"/>
      <c r="D11" s="374" t="s">
        <v>35</v>
      </c>
      <c r="E11" s="30" t="s">
        <v>36</v>
      </c>
      <c r="F11" s="63">
        <v>2</v>
      </c>
      <c r="G11" s="64" t="s">
        <v>59</v>
      </c>
      <c r="H11" s="21" t="s">
        <v>31</v>
      </c>
      <c r="I11" s="22" t="s">
        <v>21</v>
      </c>
      <c r="J11" s="65" t="s">
        <v>32</v>
      </c>
      <c r="K11" s="405" t="s">
        <v>20</v>
      </c>
      <c r="L11" s="326">
        <v>179</v>
      </c>
      <c r="M11" s="327">
        <f>L11/2.6-IF($U11=1,0.5,IF($U11=2,1,0))</f>
        <v>68.84615384615384</v>
      </c>
      <c r="N11" s="328">
        <f>RANK(M11,M$11:M$16,0)</f>
        <v>1</v>
      </c>
      <c r="O11" s="326">
        <v>179.5</v>
      </c>
      <c r="P11" s="327">
        <f>O11/2.6-IF($U11=1,0.5,IF($U11=2,1,0))</f>
        <v>69.03846153846153</v>
      </c>
      <c r="Q11" s="328">
        <f>RANK(P11,P$11:P$16,0)</f>
        <v>1</v>
      </c>
      <c r="R11" s="326">
        <v>182.5</v>
      </c>
      <c r="S11" s="327">
        <f>R11/2.6-IF($U11=1,0.5,IF($U11=2,1,0))</f>
        <v>70.1923076923077</v>
      </c>
      <c r="T11" s="328">
        <f>RANK(S11,S$11:S$16,0)</f>
        <v>1</v>
      </c>
      <c r="U11" s="329"/>
      <c r="V11" s="325"/>
      <c r="W11" s="326">
        <f>L11+O11+R11</f>
        <v>541</v>
      </c>
      <c r="X11" s="325"/>
      <c r="Y11" s="327">
        <f>ROUND(SUM(M11,P11,S11)/3,3)</f>
        <v>69.359</v>
      </c>
      <c r="Z11" s="329">
        <v>2</v>
      </c>
    </row>
    <row r="12" spans="1:26" s="323" customFormat="1" ht="43.5" customHeight="1">
      <c r="A12" s="324">
        <v>2</v>
      </c>
      <c r="B12" s="325"/>
      <c r="C12" s="185"/>
      <c r="D12" s="372" t="s">
        <v>62</v>
      </c>
      <c r="E12" s="40" t="s">
        <v>63</v>
      </c>
      <c r="F12" s="73" t="s">
        <v>18</v>
      </c>
      <c r="G12" s="64" t="s">
        <v>64</v>
      </c>
      <c r="H12" s="74" t="s">
        <v>65</v>
      </c>
      <c r="I12" s="75" t="s">
        <v>66</v>
      </c>
      <c r="J12" s="61" t="s">
        <v>34</v>
      </c>
      <c r="K12" s="81" t="s">
        <v>20</v>
      </c>
      <c r="L12" s="326">
        <v>171</v>
      </c>
      <c r="M12" s="327">
        <f>L12/2.6-IF($U12=1,0.5,IF($U12=2,1,0))</f>
        <v>65.76923076923077</v>
      </c>
      <c r="N12" s="328">
        <f>RANK(M12,M$11:M$16,0)</f>
        <v>3</v>
      </c>
      <c r="O12" s="326">
        <v>179</v>
      </c>
      <c r="P12" s="327">
        <f>O12/2.6-IF($U12=1,0.5,IF($U12=2,1,0))</f>
        <v>68.84615384615384</v>
      </c>
      <c r="Q12" s="328">
        <f>RANK(P12,P$11:P$16,0)</f>
        <v>2</v>
      </c>
      <c r="R12" s="326">
        <v>177</v>
      </c>
      <c r="S12" s="327">
        <f>R12/2.6-IF($U12=1,0.5,IF($U12=2,1,0))</f>
        <v>68.07692307692308</v>
      </c>
      <c r="T12" s="328">
        <f>RANK(S12,S$11:S$16,0)</f>
        <v>3</v>
      </c>
      <c r="U12" s="329"/>
      <c r="V12" s="325"/>
      <c r="W12" s="326">
        <f>L12+O12+R12</f>
        <v>527</v>
      </c>
      <c r="X12" s="325"/>
      <c r="Y12" s="327">
        <f>ROUND(SUM(M12,P12,S12)/3,3)</f>
        <v>67.564</v>
      </c>
      <c r="Z12" s="329">
        <v>2</v>
      </c>
    </row>
    <row r="13" spans="1:26" s="323" customFormat="1" ht="43.5" customHeight="1">
      <c r="A13" s="324">
        <v>3</v>
      </c>
      <c r="B13" s="325"/>
      <c r="C13" s="185"/>
      <c r="D13" s="300" t="s">
        <v>224</v>
      </c>
      <c r="E13" s="87" t="s">
        <v>225</v>
      </c>
      <c r="F13" s="27">
        <v>2</v>
      </c>
      <c r="G13" s="64" t="s">
        <v>292</v>
      </c>
      <c r="H13" s="59" t="s">
        <v>226</v>
      </c>
      <c r="I13" s="136" t="s">
        <v>223</v>
      </c>
      <c r="J13" s="136" t="s">
        <v>87</v>
      </c>
      <c r="K13" s="159" t="s">
        <v>227</v>
      </c>
      <c r="L13" s="326">
        <v>174.5</v>
      </c>
      <c r="M13" s="327">
        <f>L13/2.6-IF($U13=1,0.5,IF($U13=2,1,0))</f>
        <v>67.11538461538461</v>
      </c>
      <c r="N13" s="328">
        <f>RANK(M13,M$11:M$16,0)</f>
        <v>2</v>
      </c>
      <c r="O13" s="326">
        <v>174</v>
      </c>
      <c r="P13" s="327">
        <f>O13/2.6-IF($U13=1,0.5,IF($U13=2,1,0))</f>
        <v>66.92307692307692</v>
      </c>
      <c r="Q13" s="328">
        <f>RANK(P13,P$11:P$16,0)</f>
        <v>3</v>
      </c>
      <c r="R13" s="326">
        <v>177.5</v>
      </c>
      <c r="S13" s="327">
        <f>R13/2.6-IF($U13=1,0.5,IF($U13=2,1,0))</f>
        <v>68.26923076923077</v>
      </c>
      <c r="T13" s="328">
        <f>RANK(S13,S$11:S$16,0)</f>
        <v>2</v>
      </c>
      <c r="U13" s="329"/>
      <c r="V13" s="325"/>
      <c r="W13" s="326">
        <f>L13+O13+R13</f>
        <v>526</v>
      </c>
      <c r="X13" s="325"/>
      <c r="Y13" s="327">
        <f>ROUND(SUM(M13,P13,S13)/3,3)</f>
        <v>67.436</v>
      </c>
      <c r="Z13" s="329">
        <v>2</v>
      </c>
    </row>
    <row r="14" spans="1:26" s="323" customFormat="1" ht="43.5" customHeight="1">
      <c r="A14" s="324">
        <v>4</v>
      </c>
      <c r="B14" s="325"/>
      <c r="C14" s="185"/>
      <c r="D14" s="371" t="s">
        <v>210</v>
      </c>
      <c r="E14" s="40" t="s">
        <v>211</v>
      </c>
      <c r="F14" s="401" t="s">
        <v>18</v>
      </c>
      <c r="G14" s="158" t="s">
        <v>205</v>
      </c>
      <c r="H14" s="68" t="s">
        <v>206</v>
      </c>
      <c r="I14" s="68" t="s">
        <v>207</v>
      </c>
      <c r="J14" s="179" t="s">
        <v>208</v>
      </c>
      <c r="K14" s="66" t="s">
        <v>209</v>
      </c>
      <c r="L14" s="326">
        <v>164.5</v>
      </c>
      <c r="M14" s="327">
        <f>L14/2.6-IF($U14=1,0.5,IF($U14=2,1,0))</f>
        <v>63.26923076923077</v>
      </c>
      <c r="N14" s="328">
        <f>RANK(M14,M$11:M$16,0)</f>
        <v>4</v>
      </c>
      <c r="O14" s="326">
        <v>165.5</v>
      </c>
      <c r="P14" s="327">
        <f>O14/2.6-IF($U14=1,0.5,IF($U14=2,1,0))</f>
        <v>63.65384615384615</v>
      </c>
      <c r="Q14" s="328">
        <f>RANK(P14,P$11:P$16,0)</f>
        <v>5</v>
      </c>
      <c r="R14" s="326">
        <v>171</v>
      </c>
      <c r="S14" s="327">
        <f>R14/2.6-IF($U14=1,0.5,IF($U14=2,1,0))</f>
        <v>65.76923076923077</v>
      </c>
      <c r="T14" s="328">
        <f>RANK(S14,S$11:S$16,0)</f>
        <v>5</v>
      </c>
      <c r="U14" s="329"/>
      <c r="V14" s="329">
        <v>1</v>
      </c>
      <c r="W14" s="326">
        <f>L14+O14+R14</f>
        <v>501</v>
      </c>
      <c r="X14" s="325"/>
      <c r="Y14" s="327">
        <f>ROUND(SUM(M14,P14,S14)/3,3)</f>
        <v>64.231</v>
      </c>
      <c r="Z14" s="329">
        <v>3</v>
      </c>
    </row>
    <row r="15" spans="1:26" s="323" customFormat="1" ht="43.5" customHeight="1">
      <c r="A15" s="324">
        <v>5</v>
      </c>
      <c r="B15" s="325"/>
      <c r="C15" s="185"/>
      <c r="D15" s="372" t="s">
        <v>69</v>
      </c>
      <c r="E15" s="69" t="s">
        <v>70</v>
      </c>
      <c r="F15" s="82">
        <v>2</v>
      </c>
      <c r="G15" s="402" t="s">
        <v>107</v>
      </c>
      <c r="H15" s="399" t="s">
        <v>108</v>
      </c>
      <c r="I15" s="403" t="s">
        <v>21</v>
      </c>
      <c r="J15" s="404" t="s">
        <v>75</v>
      </c>
      <c r="K15" s="406" t="s">
        <v>33</v>
      </c>
      <c r="L15" s="326">
        <v>161.5</v>
      </c>
      <c r="M15" s="327">
        <f>L15/2.6-IF($U15=1,0.5,IF($U15=2,1,0))</f>
        <v>62.11538461538461</v>
      </c>
      <c r="N15" s="328">
        <f>RANK(M15,M$11:M$16,0)</f>
        <v>5</v>
      </c>
      <c r="O15" s="326">
        <v>168</v>
      </c>
      <c r="P15" s="327">
        <f>O15/2.6-IF($U15=1,0.5,IF($U15=2,1,0))</f>
        <v>64.61538461538461</v>
      </c>
      <c r="Q15" s="328">
        <f>RANK(P15,P$11:P$16,0)</f>
        <v>4</v>
      </c>
      <c r="R15" s="326">
        <v>171.5</v>
      </c>
      <c r="S15" s="327">
        <f>R15/2.6-IF($U15=1,0.5,IF($U15=2,1,0))</f>
        <v>65.96153846153845</v>
      </c>
      <c r="T15" s="328">
        <f>RANK(S15,S$11:S$16,0)</f>
        <v>4</v>
      </c>
      <c r="U15" s="329"/>
      <c r="V15" s="325"/>
      <c r="W15" s="326">
        <f>L15+O15+R15</f>
        <v>501</v>
      </c>
      <c r="X15" s="325"/>
      <c r="Y15" s="327">
        <f>ROUND(SUM(M15,P15,S15)/3,3)</f>
        <v>64.231</v>
      </c>
      <c r="Z15" s="329">
        <v>3</v>
      </c>
    </row>
    <row r="16" spans="1:26" s="323" customFormat="1" ht="43.5" customHeight="1">
      <c r="A16" s="324">
        <v>6</v>
      </c>
      <c r="B16" s="325"/>
      <c r="C16" s="185"/>
      <c r="D16" s="373" t="s">
        <v>180</v>
      </c>
      <c r="E16" s="364" t="s">
        <v>181</v>
      </c>
      <c r="F16" s="138" t="s">
        <v>23</v>
      </c>
      <c r="G16" s="139" t="s">
        <v>176</v>
      </c>
      <c r="H16" s="68" t="s">
        <v>177</v>
      </c>
      <c r="I16" s="68" t="s">
        <v>178</v>
      </c>
      <c r="J16" s="141" t="s">
        <v>179</v>
      </c>
      <c r="K16" s="151" t="s">
        <v>173</v>
      </c>
      <c r="L16" s="326">
        <v>156</v>
      </c>
      <c r="M16" s="327">
        <f>L16/2.6-IF($U16=1,0.5,IF($U16=2,1,0))</f>
        <v>60</v>
      </c>
      <c r="N16" s="328">
        <f>RANK(M16,M$11:M$16,0)</f>
        <v>6</v>
      </c>
      <c r="O16" s="326">
        <v>153.5</v>
      </c>
      <c r="P16" s="327">
        <f>O16/2.6-IF($U16=1,0.5,IF($U16=2,1,0))</f>
        <v>59.03846153846153</v>
      </c>
      <c r="Q16" s="328">
        <f>RANK(P16,P$11:P$16,0)</f>
        <v>6</v>
      </c>
      <c r="R16" s="326">
        <v>161.5</v>
      </c>
      <c r="S16" s="327">
        <f>R16/2.6-IF($U16=1,0.5,IF($U16=2,1,0))</f>
        <v>62.11538461538461</v>
      </c>
      <c r="T16" s="328">
        <f>RANK(S16,S$11:S$16,0)</f>
        <v>6</v>
      </c>
      <c r="U16" s="329"/>
      <c r="V16" s="325"/>
      <c r="W16" s="326">
        <f>L16+O16+R16</f>
        <v>471</v>
      </c>
      <c r="X16" s="325"/>
      <c r="Y16" s="327">
        <f>ROUND(SUM(M16,P16,S16)/3,3)</f>
        <v>60.385</v>
      </c>
      <c r="Z16" s="329" t="s">
        <v>272</v>
      </c>
    </row>
    <row r="17" spans="1:26" s="315" customFormat="1" ht="43.5" customHeight="1">
      <c r="A17" s="332" t="s">
        <v>312</v>
      </c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4"/>
    </row>
    <row r="18" spans="1:26" s="323" customFormat="1" ht="43.5" customHeight="1">
      <c r="A18" s="324">
        <v>1</v>
      </c>
      <c r="B18" s="325"/>
      <c r="C18" s="186"/>
      <c r="D18" s="375" t="s">
        <v>102</v>
      </c>
      <c r="E18" s="114" t="s">
        <v>103</v>
      </c>
      <c r="F18" s="115">
        <v>3</v>
      </c>
      <c r="G18" s="116" t="s">
        <v>104</v>
      </c>
      <c r="H18" s="117" t="s">
        <v>105</v>
      </c>
      <c r="I18" s="93" t="s">
        <v>269</v>
      </c>
      <c r="J18" s="93" t="s">
        <v>19</v>
      </c>
      <c r="K18" s="118" t="s">
        <v>20</v>
      </c>
      <c r="L18" s="326">
        <v>185</v>
      </c>
      <c r="M18" s="327">
        <f>L18/2.6-IF($U18=1,0.5,IF($U18=2,1,0))</f>
        <v>71.15384615384615</v>
      </c>
      <c r="N18" s="328">
        <f>RANK(M18,M$18:M$21,0)</f>
        <v>1</v>
      </c>
      <c r="O18" s="326">
        <v>187</v>
      </c>
      <c r="P18" s="327">
        <f>O18/2.6-IF($U18=1,0.5,IF($U18=2,1,0))</f>
        <v>71.92307692307692</v>
      </c>
      <c r="Q18" s="328">
        <f>RANK(P18,P$18:P$21,0)</f>
        <v>1</v>
      </c>
      <c r="R18" s="326">
        <v>196</v>
      </c>
      <c r="S18" s="327">
        <f>R18/2.6-IF($U18=1,0.5,IF($U18=2,1,0))</f>
        <v>75.38461538461539</v>
      </c>
      <c r="T18" s="328">
        <f>RANK(S18,S$18:S$21,0)</f>
        <v>1</v>
      </c>
      <c r="U18" s="329"/>
      <c r="V18" s="325"/>
      <c r="W18" s="326">
        <f>L18+O18+R18</f>
        <v>568</v>
      </c>
      <c r="X18" s="325"/>
      <c r="Y18" s="327">
        <f>ROUND(SUM(M18,P18,S18)/3,3)</f>
        <v>72.821</v>
      </c>
      <c r="Z18" s="329" t="s">
        <v>272</v>
      </c>
    </row>
    <row r="19" spans="1:26" s="323" customFormat="1" ht="43.5" customHeight="1">
      <c r="A19" s="324">
        <v>2</v>
      </c>
      <c r="B19" s="325"/>
      <c r="C19" s="186"/>
      <c r="D19" s="301" t="s">
        <v>215</v>
      </c>
      <c r="E19" s="30" t="s">
        <v>140</v>
      </c>
      <c r="F19" s="38" t="s">
        <v>26</v>
      </c>
      <c r="G19" s="26" t="s">
        <v>212</v>
      </c>
      <c r="H19" s="135" t="s">
        <v>213</v>
      </c>
      <c r="I19" s="136" t="s">
        <v>214</v>
      </c>
      <c r="J19" s="136" t="s">
        <v>141</v>
      </c>
      <c r="K19" s="109" t="s">
        <v>142</v>
      </c>
      <c r="L19" s="326">
        <v>185</v>
      </c>
      <c r="M19" s="327">
        <f>L19/2.6-IF($U19=1,0.5,IF($U19=2,1,0))</f>
        <v>71.15384615384615</v>
      </c>
      <c r="N19" s="328">
        <f>RANK(M19,M$18:M$21,0)</f>
        <v>1</v>
      </c>
      <c r="O19" s="326">
        <v>179</v>
      </c>
      <c r="P19" s="327">
        <f>O19/2.6-IF($U19=1,0.5,IF($U19=2,1,0))</f>
        <v>68.84615384615384</v>
      </c>
      <c r="Q19" s="328">
        <f>RANK(P19,P$18:P$21,0)</f>
        <v>2</v>
      </c>
      <c r="R19" s="326">
        <v>182</v>
      </c>
      <c r="S19" s="327">
        <f>R19/2.6-IF($U19=1,0.5,IF($U19=2,1,0))</f>
        <v>70</v>
      </c>
      <c r="T19" s="328">
        <f>RANK(S19,S$18:S$21,0)</f>
        <v>2</v>
      </c>
      <c r="U19" s="329"/>
      <c r="V19" s="325"/>
      <c r="W19" s="326">
        <f>L19+O19+R19</f>
        <v>546</v>
      </c>
      <c r="X19" s="325"/>
      <c r="Y19" s="327">
        <f>ROUND(SUM(M19,P19,S19)/3,3)</f>
        <v>70</v>
      </c>
      <c r="Z19" s="329" t="s">
        <v>272</v>
      </c>
    </row>
    <row r="20" spans="1:26" s="323" customFormat="1" ht="43.5" customHeight="1">
      <c r="A20" s="324">
        <v>3</v>
      </c>
      <c r="B20" s="325"/>
      <c r="C20" s="186"/>
      <c r="D20" s="91" t="s">
        <v>219</v>
      </c>
      <c r="E20" s="87" t="s">
        <v>220</v>
      </c>
      <c r="F20" s="27">
        <v>3</v>
      </c>
      <c r="G20" s="26" t="s">
        <v>304</v>
      </c>
      <c r="H20" s="68" t="s">
        <v>221</v>
      </c>
      <c r="I20" s="151" t="s">
        <v>171</v>
      </c>
      <c r="J20" s="136" t="s">
        <v>223</v>
      </c>
      <c r="K20" s="159" t="s">
        <v>227</v>
      </c>
      <c r="L20" s="326">
        <v>173</v>
      </c>
      <c r="M20" s="327">
        <f>L20/2.6-IF($U20=1,0.5,IF($U20=2,1,0))</f>
        <v>66.53846153846153</v>
      </c>
      <c r="N20" s="328">
        <f>RANK(M20,M$18:M$21,0)</f>
        <v>3</v>
      </c>
      <c r="O20" s="326">
        <v>169</v>
      </c>
      <c r="P20" s="327">
        <f>O20/2.6-IF($U20=1,0.5,IF($U20=2,1,0))</f>
        <v>65</v>
      </c>
      <c r="Q20" s="328">
        <f>RANK(P20,P$18:P$21,0)</f>
        <v>3</v>
      </c>
      <c r="R20" s="326">
        <v>178.5</v>
      </c>
      <c r="S20" s="327">
        <f>R20/2.6-IF($U20=1,0.5,IF($U20=2,1,0))</f>
        <v>68.65384615384615</v>
      </c>
      <c r="T20" s="328">
        <f>RANK(S20,S$18:S$21,0)</f>
        <v>3</v>
      </c>
      <c r="U20" s="329"/>
      <c r="V20" s="325"/>
      <c r="W20" s="326">
        <f>L20+O20+R20</f>
        <v>520.5</v>
      </c>
      <c r="X20" s="325"/>
      <c r="Y20" s="327">
        <f>ROUND(SUM(M20,P20,S20)/3,3)</f>
        <v>66.731</v>
      </c>
      <c r="Z20" s="329" t="s">
        <v>272</v>
      </c>
    </row>
    <row r="21" spans="1:26" s="342" customFormat="1" ht="43.5" customHeight="1">
      <c r="A21" s="335">
        <v>4</v>
      </c>
      <c r="B21" s="336"/>
      <c r="C21" s="185"/>
      <c r="D21" s="137" t="s">
        <v>161</v>
      </c>
      <c r="E21" s="364" t="s">
        <v>162</v>
      </c>
      <c r="F21" s="138" t="s">
        <v>18</v>
      </c>
      <c r="G21" s="367" t="s">
        <v>163</v>
      </c>
      <c r="H21" s="68" t="s">
        <v>164</v>
      </c>
      <c r="I21" s="368" t="s">
        <v>139</v>
      </c>
      <c r="J21" s="368" t="s">
        <v>139</v>
      </c>
      <c r="K21" s="57" t="s">
        <v>165</v>
      </c>
      <c r="L21" s="337">
        <v>173</v>
      </c>
      <c r="M21" s="338">
        <f>L21/2.6-IF($U21=1,0.5,IF($U21=2,1,0))</f>
        <v>66.53846153846153</v>
      </c>
      <c r="N21" s="328">
        <f>RANK(M21,M$18:M$21,0)</f>
        <v>3</v>
      </c>
      <c r="O21" s="337">
        <v>168</v>
      </c>
      <c r="P21" s="338">
        <f>O21/2.6-IF($U21=1,0.5,IF($U21=2,1,0))</f>
        <v>64.61538461538461</v>
      </c>
      <c r="Q21" s="328">
        <f>RANK(P21,P$18:P$21,0)</f>
        <v>4</v>
      </c>
      <c r="R21" s="337">
        <v>173.5</v>
      </c>
      <c r="S21" s="338">
        <f>R21/2.6-IF($U21=1,0.5,IF($U21=2,1,0))</f>
        <v>66.73076923076923</v>
      </c>
      <c r="T21" s="328">
        <f>RANK(S21,S$18:S$21,0)</f>
        <v>4</v>
      </c>
      <c r="U21" s="339"/>
      <c r="V21" s="339"/>
      <c r="W21" s="337">
        <f>L21+O21+R21</f>
        <v>514.5</v>
      </c>
      <c r="X21" s="340"/>
      <c r="Y21" s="338">
        <f>ROUND(SUM(M21,P21,S21)/3,3)</f>
        <v>65.962</v>
      </c>
      <c r="Z21" s="329" t="s">
        <v>272</v>
      </c>
    </row>
    <row r="22" spans="1:26" s="315" customFormat="1" ht="46.5" customHeight="1">
      <c r="A22" s="332" t="s">
        <v>313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4"/>
    </row>
    <row r="23" spans="1:26" s="323" customFormat="1" ht="43.5" customHeight="1">
      <c r="A23" s="324">
        <v>1</v>
      </c>
      <c r="B23" s="325"/>
      <c r="C23" s="185"/>
      <c r="D23" s="143" t="s">
        <v>150</v>
      </c>
      <c r="E23" s="364" t="s">
        <v>151</v>
      </c>
      <c r="F23" s="99" t="s">
        <v>23</v>
      </c>
      <c r="G23" s="369" t="s">
        <v>152</v>
      </c>
      <c r="H23" s="67" t="s">
        <v>293</v>
      </c>
      <c r="I23" s="68" t="s">
        <v>153</v>
      </c>
      <c r="J23" s="100" t="s">
        <v>148</v>
      </c>
      <c r="K23" s="57" t="s">
        <v>154</v>
      </c>
      <c r="L23" s="326">
        <v>175.5</v>
      </c>
      <c r="M23" s="327">
        <f>L23/2.6-IF($U23=1,0.5,IF($U23=2,1,0))</f>
        <v>67.5</v>
      </c>
      <c r="N23" s="328">
        <f>RANK(M23,M$23:M$26,0)</f>
        <v>1</v>
      </c>
      <c r="O23" s="326">
        <v>176</v>
      </c>
      <c r="P23" s="327">
        <f>O23/2.6-IF($U23=1,0.5,IF($U23=2,1,0))</f>
        <v>67.6923076923077</v>
      </c>
      <c r="Q23" s="328">
        <f>RANK(P23,P$23:P$26,0)</f>
        <v>1</v>
      </c>
      <c r="R23" s="326">
        <v>183</v>
      </c>
      <c r="S23" s="327">
        <f>R23/2.6-IF($U23=1,0.5,IF($U23=2,1,0))</f>
        <v>70.38461538461539</v>
      </c>
      <c r="T23" s="328">
        <f>RANK(S23,S$23:S$26,0)</f>
        <v>1</v>
      </c>
      <c r="U23" s="328"/>
      <c r="V23" s="325"/>
      <c r="W23" s="326">
        <f>L23+O23+R23</f>
        <v>534.5</v>
      </c>
      <c r="X23" s="325"/>
      <c r="Y23" s="327">
        <f>ROUND(SUM(M23,P23,S23)/3,3)</f>
        <v>68.526</v>
      </c>
      <c r="Z23" s="329" t="s">
        <v>272</v>
      </c>
    </row>
    <row r="24" spans="1:26" s="323" customFormat="1" ht="43.5" customHeight="1">
      <c r="A24" s="324">
        <v>2</v>
      </c>
      <c r="B24" s="325"/>
      <c r="C24" s="185"/>
      <c r="D24" s="370" t="s">
        <v>182</v>
      </c>
      <c r="E24" s="30" t="s">
        <v>183</v>
      </c>
      <c r="F24" s="363" t="s">
        <v>23</v>
      </c>
      <c r="G24" s="123" t="s">
        <v>184</v>
      </c>
      <c r="H24" s="68" t="s">
        <v>185</v>
      </c>
      <c r="I24" s="68" t="s">
        <v>186</v>
      </c>
      <c r="J24" s="109" t="s">
        <v>187</v>
      </c>
      <c r="K24" s="427" t="s">
        <v>188</v>
      </c>
      <c r="L24" s="326">
        <v>175.5</v>
      </c>
      <c r="M24" s="327">
        <f>L24/2.6-IF($U24=1,0.5,IF($U24=2,1,0))</f>
        <v>67.5</v>
      </c>
      <c r="N24" s="328">
        <f>RANK(M24,M$23:M$26,0)</f>
        <v>1</v>
      </c>
      <c r="O24" s="326">
        <v>175</v>
      </c>
      <c r="P24" s="327">
        <f>O24/2.6-IF($U24=1,0.5,IF($U24=2,1,0))</f>
        <v>67.3076923076923</v>
      </c>
      <c r="Q24" s="328">
        <f>RANK(P24,P$23:P$26,0)</f>
        <v>2</v>
      </c>
      <c r="R24" s="326">
        <v>171</v>
      </c>
      <c r="S24" s="327">
        <f>R24/2.6-IF($U24=1,0.5,IF($U24=2,1,0))</f>
        <v>65.76923076923077</v>
      </c>
      <c r="T24" s="328">
        <f>RANK(S24,S$23:S$26,0)</f>
        <v>2</v>
      </c>
      <c r="U24" s="328"/>
      <c r="V24" s="325"/>
      <c r="W24" s="326">
        <f>L24+O24+R24</f>
        <v>521.5</v>
      </c>
      <c r="X24" s="325"/>
      <c r="Y24" s="327">
        <f>ROUND(SUM(M24,P24,S24)/3,3)</f>
        <v>66.859</v>
      </c>
      <c r="Z24" s="329" t="s">
        <v>272</v>
      </c>
    </row>
    <row r="25" spans="1:26" s="323" customFormat="1" ht="43.5" customHeight="1">
      <c r="A25" s="324">
        <v>3</v>
      </c>
      <c r="B25" s="325"/>
      <c r="C25" s="185"/>
      <c r="D25" s="29" t="s">
        <v>294</v>
      </c>
      <c r="E25" s="30" t="s">
        <v>231</v>
      </c>
      <c r="F25" s="38" t="s">
        <v>23</v>
      </c>
      <c r="G25" s="331" t="s">
        <v>298</v>
      </c>
      <c r="H25" s="67" t="s">
        <v>232</v>
      </c>
      <c r="I25" s="148" t="s">
        <v>299</v>
      </c>
      <c r="J25" s="148" t="s">
        <v>223</v>
      </c>
      <c r="K25" s="57" t="s">
        <v>300</v>
      </c>
      <c r="L25" s="326">
        <v>170</v>
      </c>
      <c r="M25" s="327">
        <f>L25/2.6-IF($U25=1,0.5,IF($U25=2,1,0))</f>
        <v>65.38461538461539</v>
      </c>
      <c r="N25" s="328">
        <f>RANK(M25,M$23:M$26,0)</f>
        <v>3</v>
      </c>
      <c r="O25" s="326">
        <v>162.5</v>
      </c>
      <c r="P25" s="327">
        <f>O25/2.6-IF($U25=1,0.5,IF($U25=2,1,0))</f>
        <v>62.5</v>
      </c>
      <c r="Q25" s="328">
        <f>RANK(P25,P$23:P$26,0)</f>
        <v>4</v>
      </c>
      <c r="R25" s="326">
        <v>170.5</v>
      </c>
      <c r="S25" s="327">
        <f>R25/2.6-IF($U25=1,0.5,IF($U25=2,1,0))</f>
        <v>65.57692307692308</v>
      </c>
      <c r="T25" s="328">
        <f>RANK(S25,S$23:S$26,0)</f>
        <v>3</v>
      </c>
      <c r="U25" s="328"/>
      <c r="V25" s="325"/>
      <c r="W25" s="326">
        <f>L25+O25+R25</f>
        <v>503</v>
      </c>
      <c r="X25" s="325"/>
      <c r="Y25" s="327">
        <f>ROUND(SUM(M25,P25,S25)/3,3)</f>
        <v>64.487</v>
      </c>
      <c r="Z25" s="329" t="s">
        <v>272</v>
      </c>
    </row>
    <row r="26" spans="1:26" s="323" customFormat="1" ht="43.5" customHeight="1">
      <c r="A26" s="324">
        <v>4</v>
      </c>
      <c r="B26" s="325"/>
      <c r="C26" s="185"/>
      <c r="D26" s="91" t="s">
        <v>228</v>
      </c>
      <c r="E26" s="87"/>
      <c r="F26" s="27" t="s">
        <v>23</v>
      </c>
      <c r="G26" s="147" t="s">
        <v>305</v>
      </c>
      <c r="H26" s="68" t="s">
        <v>229</v>
      </c>
      <c r="I26" s="388" t="s">
        <v>230</v>
      </c>
      <c r="J26" s="148" t="s">
        <v>87</v>
      </c>
      <c r="K26" s="57" t="s">
        <v>306</v>
      </c>
      <c r="L26" s="326">
        <v>166.5</v>
      </c>
      <c r="M26" s="327">
        <f>L26/2.6-IF($U26=1,0.5,IF($U26=2,1,0))</f>
        <v>63.53846153846153</v>
      </c>
      <c r="N26" s="328">
        <f>RANK(M26,M$23:M$26,0)</f>
        <v>4</v>
      </c>
      <c r="O26" s="326">
        <v>167</v>
      </c>
      <c r="P26" s="327">
        <f>O26/2.6-IF($U26=1,0.5,IF($U26=2,1,0))</f>
        <v>63.730769230769226</v>
      </c>
      <c r="Q26" s="328">
        <f>RANK(P26,P$23:P$26,0)</f>
        <v>3</v>
      </c>
      <c r="R26" s="326">
        <v>167.5</v>
      </c>
      <c r="S26" s="327">
        <f>R26/2.6-IF($U26=1,0.5,IF($U26=2,1,0))</f>
        <v>63.92307692307692</v>
      </c>
      <c r="T26" s="328">
        <f>RANK(S26,S$23:S$26,0)</f>
        <v>4</v>
      </c>
      <c r="U26" s="328">
        <v>1</v>
      </c>
      <c r="V26" s="325"/>
      <c r="W26" s="326">
        <f>L26+O26+R26</f>
        <v>501</v>
      </c>
      <c r="X26" s="325"/>
      <c r="Y26" s="327">
        <f>ROUND(SUM(M26,P26,S26)/3,3)</f>
        <v>63.731</v>
      </c>
      <c r="Z26" s="329" t="s">
        <v>272</v>
      </c>
    </row>
    <row r="27" spans="1:26" s="323" customFormat="1" ht="37.5" customHeight="1">
      <c r="A27" s="349"/>
      <c r="B27" s="350"/>
      <c r="C27" s="351"/>
      <c r="D27" s="352"/>
      <c r="E27" s="353"/>
      <c r="F27" s="354"/>
      <c r="G27" s="355"/>
      <c r="H27" s="356"/>
      <c r="I27" s="244"/>
      <c r="J27" s="357"/>
      <c r="K27" s="358"/>
      <c r="L27" s="359"/>
      <c r="M27" s="360"/>
      <c r="N27" s="361"/>
      <c r="O27" s="359"/>
      <c r="P27" s="360"/>
      <c r="Q27" s="361"/>
      <c r="R27" s="359"/>
      <c r="S27" s="360"/>
      <c r="T27" s="361"/>
      <c r="U27" s="362"/>
      <c r="V27" s="350"/>
      <c r="W27" s="359"/>
      <c r="X27" s="350"/>
      <c r="Y27" s="360"/>
      <c r="Z27" s="362"/>
    </row>
    <row r="28" spans="1:26" s="42" customFormat="1" ht="26.25" customHeight="1">
      <c r="A28" s="51"/>
      <c r="B28" s="51"/>
      <c r="C28" s="51"/>
      <c r="D28" s="51" t="s">
        <v>15</v>
      </c>
      <c r="E28" s="51"/>
      <c r="F28" s="51"/>
      <c r="G28" s="51"/>
      <c r="H28" s="51"/>
      <c r="J28" s="51"/>
      <c r="K28" s="41" t="s">
        <v>267</v>
      </c>
      <c r="L28" s="53"/>
      <c r="M28" s="51"/>
      <c r="N28" s="51"/>
      <c r="O28" s="181"/>
      <c r="P28" s="182"/>
      <c r="Q28" s="51"/>
      <c r="R28" s="181"/>
      <c r="S28" s="182"/>
      <c r="T28" s="51"/>
      <c r="U28" s="51"/>
      <c r="V28" s="51"/>
      <c r="W28" s="51"/>
      <c r="X28" s="51"/>
      <c r="Y28" s="182"/>
      <c r="Z28" s="51"/>
    </row>
    <row r="29" spans="1:26" s="42" customFormat="1" ht="26.25" customHeight="1">
      <c r="A29" s="51"/>
      <c r="B29" s="51"/>
      <c r="C29" s="51"/>
      <c r="D29" s="51"/>
      <c r="E29" s="51"/>
      <c r="F29" s="51"/>
      <c r="G29" s="51"/>
      <c r="H29" s="51"/>
      <c r="J29" s="51"/>
      <c r="K29" s="41"/>
      <c r="L29" s="53"/>
      <c r="M29" s="51"/>
      <c r="N29" s="51"/>
      <c r="O29" s="181"/>
      <c r="P29" s="182"/>
      <c r="Q29" s="51"/>
      <c r="R29" s="181"/>
      <c r="S29" s="182"/>
      <c r="T29" s="51"/>
      <c r="U29" s="51"/>
      <c r="V29" s="51"/>
      <c r="W29" s="51"/>
      <c r="X29" s="51"/>
      <c r="Y29" s="182"/>
      <c r="Z29" s="51"/>
    </row>
    <row r="30" spans="1:26" s="42" customFormat="1" ht="17.25" customHeight="1">
      <c r="A30" s="51"/>
      <c r="B30" s="51"/>
      <c r="C30" s="51"/>
      <c r="D30" s="51" t="s">
        <v>52</v>
      </c>
      <c r="E30" s="51"/>
      <c r="F30" s="51"/>
      <c r="G30" s="51"/>
      <c r="H30" s="51"/>
      <c r="J30" s="51"/>
      <c r="K30" s="51" t="s">
        <v>244</v>
      </c>
      <c r="L30" s="53"/>
      <c r="M30" s="51"/>
      <c r="N30" s="51"/>
      <c r="O30" s="181"/>
      <c r="P30" s="182"/>
      <c r="Q30" s="51"/>
      <c r="R30" s="181"/>
      <c r="S30" s="182"/>
      <c r="T30" s="51"/>
      <c r="U30" s="51"/>
      <c r="V30" s="51"/>
      <c r="W30" s="51"/>
      <c r="X30" s="51"/>
      <c r="Y30" s="182"/>
      <c r="Z30" s="51"/>
    </row>
    <row r="31" spans="1:26" s="42" customFormat="1" ht="17.25" customHeight="1">
      <c r="A31" s="51"/>
      <c r="B31" s="51"/>
      <c r="C31" s="51"/>
      <c r="D31" s="51"/>
      <c r="E31" s="51"/>
      <c r="F31" s="51"/>
      <c r="G31" s="51"/>
      <c r="H31" s="51"/>
      <c r="J31" s="51"/>
      <c r="K31" s="51"/>
      <c r="L31" s="53"/>
      <c r="M31" s="51"/>
      <c r="N31" s="51"/>
      <c r="O31" s="181"/>
      <c r="P31" s="182"/>
      <c r="Q31" s="51"/>
      <c r="R31" s="181"/>
      <c r="S31" s="182"/>
      <c r="T31" s="51"/>
      <c r="U31" s="51"/>
      <c r="V31" s="51"/>
      <c r="W31" s="51"/>
      <c r="X31" s="51"/>
      <c r="Y31" s="182"/>
      <c r="Z31" s="51"/>
    </row>
    <row r="32" spans="1:26" s="42" customFormat="1" ht="27.75" customHeight="1">
      <c r="A32" s="51"/>
      <c r="B32" s="51"/>
      <c r="C32" s="51"/>
      <c r="D32" s="51" t="s">
        <v>16</v>
      </c>
      <c r="E32" s="51"/>
      <c r="F32" s="51"/>
      <c r="G32" s="51"/>
      <c r="H32" s="51"/>
      <c r="J32" s="51"/>
      <c r="K32" s="41" t="s">
        <v>245</v>
      </c>
      <c r="L32" s="53"/>
      <c r="O32" s="181"/>
      <c r="P32" s="182"/>
      <c r="Q32" s="51"/>
      <c r="R32" s="181"/>
      <c r="S32" s="182"/>
      <c r="T32" s="51"/>
      <c r="U32" s="51"/>
      <c r="V32" s="51"/>
      <c r="W32" s="51"/>
      <c r="X32" s="51"/>
      <c r="Y32" s="182"/>
      <c r="Z32" s="51"/>
    </row>
    <row r="33" spans="1:26" s="42" customFormat="1" ht="48" customHeight="1">
      <c r="A33" s="51"/>
      <c r="B33" s="51"/>
      <c r="C33" s="51"/>
      <c r="D33" s="51"/>
      <c r="E33" s="51"/>
      <c r="F33" s="51"/>
      <c r="G33" s="51"/>
      <c r="H33" s="51"/>
      <c r="J33" s="51"/>
      <c r="K33" s="41"/>
      <c r="L33" s="53"/>
      <c r="M33" s="51"/>
      <c r="N33" s="51"/>
      <c r="O33" s="181"/>
      <c r="P33" s="182"/>
      <c r="Q33" s="51"/>
      <c r="R33" s="181"/>
      <c r="S33" s="182"/>
      <c r="T33" s="51"/>
      <c r="U33" s="51"/>
      <c r="V33" s="51"/>
      <c r="W33" s="51"/>
      <c r="X33" s="51"/>
      <c r="Y33" s="182"/>
      <c r="Z33" s="51"/>
    </row>
    <row r="34" spans="11:13" ht="12.75">
      <c r="K34" s="297"/>
      <c r="L34" s="346"/>
      <c r="M34" s="297"/>
    </row>
    <row r="35" spans="11:13" ht="12.75">
      <c r="K35" s="297"/>
      <c r="L35" s="346"/>
      <c r="M35" s="297"/>
    </row>
    <row r="46" ht="12.75">
      <c r="F46" s="51"/>
    </row>
    <row r="47" ht="12.75">
      <c r="F47" s="51"/>
    </row>
  </sheetData>
  <sheetProtection/>
  <protectedRanges>
    <protectedRange sqref="K27" name="Диапазон1_3_1_1_3_11_1_1_3_1_1_2_1_3_3_1_1_4_1_2_1"/>
    <protectedRange sqref="K12" name="Диапазон1_3_1_1_3_11_1_1_3_1_1_2_1_3_3_1_1_4_1_4"/>
    <protectedRange sqref="K23" name="Диапазон1_3_1_1_3_11_1_1_3_1_1_2_1_3_3_1_1_4_1_4_1"/>
  </protectedRanges>
  <mergeCells count="29">
    <mergeCell ref="Y8:Y9"/>
    <mergeCell ref="Z8:Z9"/>
    <mergeCell ref="A17:Z17"/>
    <mergeCell ref="A22:Z22"/>
    <mergeCell ref="A10:Z10"/>
    <mergeCell ref="O8:Q8"/>
    <mergeCell ref="R8:T8"/>
    <mergeCell ref="U8:U9"/>
    <mergeCell ref="V8:V9"/>
    <mergeCell ref="W8:W9"/>
    <mergeCell ref="X8:X9"/>
    <mergeCell ref="G8:G9"/>
    <mergeCell ref="H8:H9"/>
    <mergeCell ref="I8:I9"/>
    <mergeCell ref="J8:J9"/>
    <mergeCell ref="K8:K9"/>
    <mergeCell ref="L8:N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V7:Z7"/>
  </mergeCells>
  <printOptions/>
  <pageMargins left="0.1968503937007874" right="0.1968503937007874" top="0" bottom="0.1968503937007874" header="0" footer="0.31496062992125984"/>
  <pageSetup fitToHeight="0" fitToWidth="1" horizontalDpi="600" verticalDpi="600" orientation="landscape" paperSize="9" scale="66" r:id="rId2"/>
  <rowBreaks count="1" manualBreakCount="1">
    <brk id="21" max="2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view="pageBreakPreview" zoomScale="80" zoomScaleNormal="75" zoomScaleSheetLayoutView="80" zoomScalePageLayoutView="0" workbookViewId="0" topLeftCell="A13">
      <selection activeCell="A2" sqref="A2:Z2"/>
    </sheetView>
  </sheetViews>
  <sheetFormatPr defaultColWidth="9.140625" defaultRowHeight="12.75"/>
  <cols>
    <col min="1" max="1" width="5.57421875" style="344" customWidth="1"/>
    <col min="2" max="2" width="4.7109375" style="344" hidden="1" customWidth="1"/>
    <col min="3" max="3" width="8.28125" style="344" hidden="1" customWidth="1"/>
    <col min="4" max="4" width="19.140625" style="344" customWidth="1"/>
    <col min="5" max="5" width="8.7109375" style="344" customWidth="1"/>
    <col min="6" max="6" width="7.57421875" style="344" customWidth="1"/>
    <col min="7" max="7" width="30.57421875" style="344" customWidth="1"/>
    <col min="8" max="8" width="10.00390625" style="345" customWidth="1"/>
    <col min="9" max="9" width="16.7109375" style="344" customWidth="1"/>
    <col min="10" max="10" width="12.7109375" style="344" hidden="1" customWidth="1"/>
    <col min="11" max="11" width="23.421875" style="344" customWidth="1"/>
    <col min="12" max="12" width="6.7109375" style="347" customWidth="1"/>
    <col min="13" max="13" width="9.8515625" style="348" customWidth="1"/>
    <col min="14" max="14" width="3.7109375" style="344" customWidth="1"/>
    <col min="15" max="15" width="6.8515625" style="347" customWidth="1"/>
    <col min="16" max="16" width="9.8515625" style="348" customWidth="1"/>
    <col min="17" max="17" width="3.7109375" style="344" customWidth="1"/>
    <col min="18" max="18" width="6.8515625" style="347" customWidth="1"/>
    <col min="19" max="19" width="9.57421875" style="348" customWidth="1"/>
    <col min="20" max="20" width="3.7109375" style="344" customWidth="1"/>
    <col min="21" max="22" width="4.8515625" style="344" customWidth="1"/>
    <col min="23" max="23" width="7.28125" style="344" customWidth="1"/>
    <col min="24" max="24" width="7.00390625" style="344" hidden="1" customWidth="1"/>
    <col min="25" max="25" width="10.140625" style="348" customWidth="1"/>
    <col min="26" max="26" width="7.00390625" style="344" customWidth="1"/>
    <col min="27" max="16384" width="9.140625" style="344" customWidth="1"/>
  </cols>
  <sheetData>
    <row r="1" spans="1:26" s="160" customFormat="1" ht="54" customHeight="1">
      <c r="A1" s="192" t="s">
        <v>320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s="161" customFormat="1" ht="15.75" customHeight="1">
      <c r="A2" s="193" t="s">
        <v>309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s="162" customFormat="1" ht="15.75" customHeight="1">
      <c r="A3" s="194" t="s">
        <v>246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</row>
    <row r="4" spans="1:26" s="162" customFormat="1" ht="15.75" customHeight="1">
      <c r="A4" s="391" t="s">
        <v>301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</row>
    <row r="5" spans="1:26" s="42" customFormat="1" ht="18.75" customHeight="1">
      <c r="A5" s="222" t="s">
        <v>307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spans="1:26" s="166" customFormat="1" ht="15" customHeight="1">
      <c r="A6" s="20" t="s">
        <v>17</v>
      </c>
      <c r="B6" s="163"/>
      <c r="C6" s="164"/>
      <c r="D6" s="164"/>
      <c r="E6" s="164"/>
      <c r="F6" s="164"/>
      <c r="G6" s="164"/>
      <c r="H6" s="164"/>
      <c r="I6" s="165"/>
      <c r="J6" s="165"/>
      <c r="V6" s="202" t="s">
        <v>265</v>
      </c>
      <c r="W6" s="202"/>
      <c r="X6" s="202"/>
      <c r="Y6" s="202"/>
      <c r="Z6" s="202"/>
    </row>
    <row r="7" spans="1:26" s="315" customFormat="1" ht="19.5" customHeight="1">
      <c r="A7" s="304" t="s">
        <v>248</v>
      </c>
      <c r="B7" s="305" t="s">
        <v>4</v>
      </c>
      <c r="C7" s="306" t="s">
        <v>289</v>
      </c>
      <c r="D7" s="307" t="s">
        <v>250</v>
      </c>
      <c r="E7" s="307" t="s">
        <v>6</v>
      </c>
      <c r="F7" s="304" t="s">
        <v>7</v>
      </c>
      <c r="G7" s="307" t="s">
        <v>251</v>
      </c>
      <c r="H7" s="308" t="s">
        <v>6</v>
      </c>
      <c r="I7" s="307" t="s">
        <v>9</v>
      </c>
      <c r="J7" s="307"/>
      <c r="K7" s="307" t="s">
        <v>11</v>
      </c>
      <c r="L7" s="309" t="s">
        <v>296</v>
      </c>
      <c r="M7" s="310"/>
      <c r="N7" s="311"/>
      <c r="O7" s="309" t="s">
        <v>253</v>
      </c>
      <c r="P7" s="310"/>
      <c r="Q7" s="311"/>
      <c r="R7" s="309" t="s">
        <v>254</v>
      </c>
      <c r="S7" s="310"/>
      <c r="T7" s="311"/>
      <c r="U7" s="312" t="s">
        <v>255</v>
      </c>
      <c r="V7" s="306" t="s">
        <v>256</v>
      </c>
      <c r="W7" s="304" t="s">
        <v>257</v>
      </c>
      <c r="X7" s="305" t="s">
        <v>258</v>
      </c>
      <c r="Y7" s="313" t="s">
        <v>259</v>
      </c>
      <c r="Z7" s="314" t="s">
        <v>290</v>
      </c>
    </row>
    <row r="8" spans="1:26" s="315" customFormat="1" ht="39.75" customHeight="1">
      <c r="A8" s="304"/>
      <c r="B8" s="305"/>
      <c r="C8" s="316"/>
      <c r="D8" s="307"/>
      <c r="E8" s="307"/>
      <c r="F8" s="304"/>
      <c r="G8" s="307"/>
      <c r="H8" s="308"/>
      <c r="I8" s="307"/>
      <c r="J8" s="307"/>
      <c r="K8" s="307"/>
      <c r="L8" s="317" t="s">
        <v>261</v>
      </c>
      <c r="M8" s="318" t="s">
        <v>262</v>
      </c>
      <c r="N8" s="319" t="s">
        <v>248</v>
      </c>
      <c r="O8" s="317" t="s">
        <v>261</v>
      </c>
      <c r="P8" s="318" t="s">
        <v>262</v>
      </c>
      <c r="Q8" s="319" t="s">
        <v>248</v>
      </c>
      <c r="R8" s="317" t="s">
        <v>261</v>
      </c>
      <c r="S8" s="318" t="s">
        <v>262</v>
      </c>
      <c r="T8" s="319" t="s">
        <v>248</v>
      </c>
      <c r="U8" s="320"/>
      <c r="V8" s="316"/>
      <c r="W8" s="304"/>
      <c r="X8" s="305"/>
      <c r="Y8" s="313"/>
      <c r="Z8" s="321"/>
    </row>
    <row r="9" spans="1:26" s="323" customFormat="1" ht="51.75" customHeight="1">
      <c r="A9" s="322" t="s">
        <v>310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</row>
    <row r="10" spans="1:26" s="323" customFormat="1" ht="41.25" customHeight="1">
      <c r="A10" s="324">
        <v>1</v>
      </c>
      <c r="B10" s="325"/>
      <c r="C10" s="186"/>
      <c r="D10" s="300" t="s">
        <v>224</v>
      </c>
      <c r="E10" s="125" t="s">
        <v>225</v>
      </c>
      <c r="F10" s="115">
        <v>2</v>
      </c>
      <c r="G10" s="213" t="s">
        <v>292</v>
      </c>
      <c r="H10" s="117" t="s">
        <v>226</v>
      </c>
      <c r="I10" s="381" t="s">
        <v>223</v>
      </c>
      <c r="J10" s="381" t="s">
        <v>87</v>
      </c>
      <c r="K10" s="106" t="s">
        <v>227</v>
      </c>
      <c r="L10" s="326">
        <v>177.5</v>
      </c>
      <c r="M10" s="327">
        <f>L10/2.6-IF($U10=1,0.5,IF($U10=2,1,0))</f>
        <v>68.26923076923077</v>
      </c>
      <c r="N10" s="328">
        <v>1</v>
      </c>
      <c r="O10" s="326">
        <v>170.5</v>
      </c>
      <c r="P10" s="327">
        <f>O10/2.6-IF($U10=1,0.5,IF($U10=2,1,0))</f>
        <v>65.57692307692308</v>
      </c>
      <c r="Q10" s="328">
        <v>1</v>
      </c>
      <c r="R10" s="326">
        <v>178.5</v>
      </c>
      <c r="S10" s="327">
        <f>R10/2.6-IF($U10=1,0.5,IF($U10=2,1,0))</f>
        <v>68.65384615384615</v>
      </c>
      <c r="T10" s="328">
        <v>1</v>
      </c>
      <c r="U10" s="329"/>
      <c r="V10" s="325"/>
      <c r="W10" s="326">
        <f>L10+O10+R10</f>
        <v>526.5</v>
      </c>
      <c r="X10" s="325"/>
      <c r="Y10" s="327">
        <f>ROUND(SUM(M10,P10,S10)/3,3)</f>
        <v>67.5</v>
      </c>
      <c r="Z10" s="329" t="s">
        <v>272</v>
      </c>
    </row>
    <row r="11" spans="1:26" s="323" customFormat="1" ht="41.25" customHeight="1">
      <c r="A11" s="324"/>
      <c r="B11" s="376"/>
      <c r="C11" s="186"/>
      <c r="D11" s="372" t="s">
        <v>62</v>
      </c>
      <c r="E11" s="330" t="s">
        <v>63</v>
      </c>
      <c r="F11" s="382" t="s">
        <v>18</v>
      </c>
      <c r="G11" s="213" t="s">
        <v>64</v>
      </c>
      <c r="H11" s="386" t="s">
        <v>65</v>
      </c>
      <c r="I11" s="387" t="s">
        <v>66</v>
      </c>
      <c r="J11" s="141" t="s">
        <v>34</v>
      </c>
      <c r="K11" s="106" t="s">
        <v>20</v>
      </c>
      <c r="L11" s="326"/>
      <c r="M11" s="327"/>
      <c r="N11" s="328"/>
      <c r="O11" s="326"/>
      <c r="P11" s="327"/>
      <c r="Q11" s="328"/>
      <c r="R11" s="326"/>
      <c r="S11" s="327"/>
      <c r="T11" s="328"/>
      <c r="U11" s="329"/>
      <c r="V11" s="325"/>
      <c r="W11" s="326"/>
      <c r="X11" s="325"/>
      <c r="Y11" s="327" t="s">
        <v>311</v>
      </c>
      <c r="Z11" s="329" t="s">
        <v>272</v>
      </c>
    </row>
    <row r="12" spans="1:26" s="315" customFormat="1" ht="38.25" customHeight="1">
      <c r="A12" s="332" t="s">
        <v>302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4"/>
    </row>
    <row r="13" spans="1:26" s="323" customFormat="1" ht="41.25" customHeight="1">
      <c r="A13" s="324">
        <v>1</v>
      </c>
      <c r="B13" s="376"/>
      <c r="C13" s="186"/>
      <c r="D13" s="375" t="s">
        <v>102</v>
      </c>
      <c r="E13" s="114" t="s">
        <v>103</v>
      </c>
      <c r="F13" s="115">
        <v>3</v>
      </c>
      <c r="G13" s="116" t="s">
        <v>104</v>
      </c>
      <c r="H13" s="117" t="s">
        <v>105</v>
      </c>
      <c r="I13" s="93" t="s">
        <v>21</v>
      </c>
      <c r="J13" s="93" t="s">
        <v>19</v>
      </c>
      <c r="K13" s="118" t="s">
        <v>20</v>
      </c>
      <c r="L13" s="326">
        <v>184.5</v>
      </c>
      <c r="M13" s="327">
        <f>L13/2.6-IF($U13=1,0.5,IF($U13=2,1,0))</f>
        <v>70.96153846153845</v>
      </c>
      <c r="N13" s="328">
        <f>RANK(M13,M$13:M$16,0)</f>
        <v>1</v>
      </c>
      <c r="O13" s="326">
        <v>184.5</v>
      </c>
      <c r="P13" s="327">
        <f>O13/2.6-IF($U13=1,0.5,IF($U13=2,1,0))</f>
        <v>70.96153846153845</v>
      </c>
      <c r="Q13" s="328">
        <f>RANK(P13,P$13:P$16,0)</f>
        <v>1</v>
      </c>
      <c r="R13" s="326">
        <v>197</v>
      </c>
      <c r="S13" s="327">
        <f>R13/2.6-IF($U13=1,0.5,IF($U13=2,1,0))</f>
        <v>75.76923076923077</v>
      </c>
      <c r="T13" s="328">
        <f>RANK(S13,S$13:S$16,0)</f>
        <v>1</v>
      </c>
      <c r="U13" s="329"/>
      <c r="V13" s="325"/>
      <c r="W13" s="326">
        <f>L13+O13+R13</f>
        <v>566</v>
      </c>
      <c r="X13" s="325"/>
      <c r="Y13" s="327">
        <f>ROUND(SUM(M13,P13,S13)/3,3)</f>
        <v>72.564</v>
      </c>
      <c r="Z13" s="329" t="s">
        <v>272</v>
      </c>
    </row>
    <row r="14" spans="1:26" s="323" customFormat="1" ht="41.25" customHeight="1">
      <c r="A14" s="324">
        <v>2</v>
      </c>
      <c r="B14" s="376"/>
      <c r="C14" s="186"/>
      <c r="D14" s="301" t="s">
        <v>215</v>
      </c>
      <c r="E14" s="302" t="s">
        <v>140</v>
      </c>
      <c r="F14" s="115" t="s">
        <v>26</v>
      </c>
      <c r="G14" s="220" t="s">
        <v>212</v>
      </c>
      <c r="H14" s="383" t="s">
        <v>213</v>
      </c>
      <c r="I14" s="381" t="s">
        <v>214</v>
      </c>
      <c r="J14" s="381" t="s">
        <v>141</v>
      </c>
      <c r="K14" s="384" t="s">
        <v>142</v>
      </c>
      <c r="L14" s="326">
        <v>181.5</v>
      </c>
      <c r="M14" s="327">
        <f>L14/2.6-IF($U14=1,0.5,IF($U14=2,1,0))</f>
        <v>69.8076923076923</v>
      </c>
      <c r="N14" s="328">
        <f>RANK(M14,M$13:M$16,0)</f>
        <v>2</v>
      </c>
      <c r="O14" s="326">
        <v>183.5</v>
      </c>
      <c r="P14" s="327">
        <f>O14/2.6-IF($U14=1,0.5,IF($U14=2,1,0))</f>
        <v>70.57692307692308</v>
      </c>
      <c r="Q14" s="328">
        <f>RANK(P14,P$13:P$16,0)</f>
        <v>2</v>
      </c>
      <c r="R14" s="326">
        <v>185.5</v>
      </c>
      <c r="S14" s="327">
        <f>R14/2.6-IF($U14=1,0.5,IF($U14=2,1,0))</f>
        <v>71.34615384615384</v>
      </c>
      <c r="T14" s="328">
        <f>RANK(S14,S$13:S$16,0)</f>
        <v>2</v>
      </c>
      <c r="U14" s="329"/>
      <c r="V14" s="325"/>
      <c r="W14" s="326">
        <f>L14+O14+R14</f>
        <v>550.5</v>
      </c>
      <c r="X14" s="325"/>
      <c r="Y14" s="327">
        <f>ROUND(SUM(M14,P14,S14)/3,3)</f>
        <v>70.577</v>
      </c>
      <c r="Z14" s="329" t="s">
        <v>272</v>
      </c>
    </row>
    <row r="15" spans="1:26" s="323" customFormat="1" ht="41.25" customHeight="1">
      <c r="A15" s="324">
        <v>3</v>
      </c>
      <c r="B15" s="376"/>
      <c r="C15" s="186"/>
      <c r="D15" s="385" t="s">
        <v>114</v>
      </c>
      <c r="E15" s="125" t="s">
        <v>115</v>
      </c>
      <c r="F15" s="126">
        <v>2</v>
      </c>
      <c r="G15" s="116" t="s">
        <v>116</v>
      </c>
      <c r="H15" s="103" t="s">
        <v>117</v>
      </c>
      <c r="I15" s="93" t="s">
        <v>134</v>
      </c>
      <c r="J15" s="93" t="s">
        <v>93</v>
      </c>
      <c r="K15" s="106" t="s">
        <v>33</v>
      </c>
      <c r="L15" s="326">
        <v>177</v>
      </c>
      <c r="M15" s="327">
        <f>L15/2.6-IF($U15=1,0.5,IF($U15=2,1,0))</f>
        <v>68.07692307692308</v>
      </c>
      <c r="N15" s="328">
        <f>RANK(M15,M$13:M$16,0)</f>
        <v>3</v>
      </c>
      <c r="O15" s="326">
        <v>174</v>
      </c>
      <c r="P15" s="327">
        <f>O15/2.6-IF($U15=1,0.5,IF($U15=2,1,0))</f>
        <v>66.92307692307692</v>
      </c>
      <c r="Q15" s="328">
        <f>RANK(P15,P$13:P$16,0)</f>
        <v>3</v>
      </c>
      <c r="R15" s="326">
        <v>178</v>
      </c>
      <c r="S15" s="327">
        <f>R15/2.6-IF($U15=1,0.5,IF($U15=2,1,0))</f>
        <v>68.46153846153845</v>
      </c>
      <c r="T15" s="328">
        <f>RANK(S15,S$13:S$16,0)</f>
        <v>3</v>
      </c>
      <c r="U15" s="329"/>
      <c r="V15" s="325"/>
      <c r="W15" s="326">
        <f>L15+O15+R15</f>
        <v>529</v>
      </c>
      <c r="X15" s="325"/>
      <c r="Y15" s="327">
        <f>ROUND(SUM(M15,P15,S15)/3,3)</f>
        <v>67.821</v>
      </c>
      <c r="Z15" s="329" t="s">
        <v>272</v>
      </c>
    </row>
    <row r="16" spans="1:26" s="323" customFormat="1" ht="42.75" customHeight="1">
      <c r="A16" s="324">
        <v>4</v>
      </c>
      <c r="B16" s="325"/>
      <c r="C16" s="186"/>
      <c r="D16" s="300" t="s">
        <v>219</v>
      </c>
      <c r="E16" s="125" t="s">
        <v>220</v>
      </c>
      <c r="F16" s="115">
        <v>3</v>
      </c>
      <c r="G16" s="26" t="s">
        <v>304</v>
      </c>
      <c r="H16" s="68" t="s">
        <v>221</v>
      </c>
      <c r="I16" s="151" t="s">
        <v>171</v>
      </c>
      <c r="J16" s="381" t="s">
        <v>223</v>
      </c>
      <c r="K16" s="106" t="s">
        <v>227</v>
      </c>
      <c r="L16" s="326">
        <v>168</v>
      </c>
      <c r="M16" s="327">
        <f>L16/2.6-IF($U16=1,0.5,IF($U16=2,1,0))</f>
        <v>64.11538461538461</v>
      </c>
      <c r="N16" s="328">
        <f>RANK(M16,M$13:M$16,0)</f>
        <v>4</v>
      </c>
      <c r="O16" s="326">
        <v>162</v>
      </c>
      <c r="P16" s="327">
        <f>O16/2.6-IF($U16=1,0.5,IF($U16=2,1,0))</f>
        <v>61.80769230769231</v>
      </c>
      <c r="Q16" s="328">
        <f>RANK(P16,P$13:P$16,0)</f>
        <v>4</v>
      </c>
      <c r="R16" s="326">
        <v>166.5</v>
      </c>
      <c r="S16" s="327">
        <f>R16/2.6-IF($U16=1,0.5,IF($U16=2,1,0))</f>
        <v>63.53846153846153</v>
      </c>
      <c r="T16" s="328">
        <f>RANK(S16,S$13:S$16,0)</f>
        <v>4</v>
      </c>
      <c r="U16" s="329">
        <v>1</v>
      </c>
      <c r="V16" s="325"/>
      <c r="W16" s="326">
        <f>L16+O16+R16</f>
        <v>496.5</v>
      </c>
      <c r="X16" s="325"/>
      <c r="Y16" s="327">
        <f>ROUND(SUM(M16,P16,S16)/3,3)</f>
        <v>63.154</v>
      </c>
      <c r="Z16" s="329" t="s">
        <v>272</v>
      </c>
    </row>
    <row r="17" spans="1:26" s="168" customFormat="1" ht="39.75" customHeight="1">
      <c r="A17" s="377" t="s">
        <v>314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9"/>
    </row>
    <row r="18" spans="1:26" s="323" customFormat="1" ht="42.75" customHeight="1">
      <c r="A18" s="324">
        <v>1</v>
      </c>
      <c r="B18" s="325"/>
      <c r="C18" s="186"/>
      <c r="D18" s="301" t="s">
        <v>198</v>
      </c>
      <c r="E18" s="302" t="s">
        <v>199</v>
      </c>
      <c r="F18" s="115" t="s">
        <v>23</v>
      </c>
      <c r="G18" s="219" t="s">
        <v>200</v>
      </c>
      <c r="H18" s="303" t="s">
        <v>201</v>
      </c>
      <c r="I18" s="93" t="s">
        <v>21</v>
      </c>
      <c r="J18" s="93" t="s">
        <v>24</v>
      </c>
      <c r="K18" s="118" t="s">
        <v>202</v>
      </c>
      <c r="L18" s="326">
        <v>185</v>
      </c>
      <c r="M18" s="327">
        <f>L18/2.6-IF($U18=1,0.5,IF($U18=2,1,0))</f>
        <v>71.15384615384615</v>
      </c>
      <c r="N18" s="328">
        <f>RANK(M18,M$18:M$19,0)</f>
        <v>1</v>
      </c>
      <c r="O18" s="326">
        <v>179.5</v>
      </c>
      <c r="P18" s="327">
        <f>O18/2.6-IF($U18=1,0.5,IF($U18=2,1,0))</f>
        <v>69.03846153846153</v>
      </c>
      <c r="Q18" s="328">
        <f>RANK(P18,P$18:P$19,0)</f>
        <v>1</v>
      </c>
      <c r="R18" s="326">
        <v>178</v>
      </c>
      <c r="S18" s="327">
        <f>R18/2.6-IF($U18=1,0.5,IF($U18=2,1,0))</f>
        <v>68.46153846153845</v>
      </c>
      <c r="T18" s="328">
        <f>RANK(S18,S$18:S$19,0)</f>
        <v>1</v>
      </c>
      <c r="U18" s="329"/>
      <c r="V18" s="325"/>
      <c r="W18" s="326">
        <f>L18+O18+R18</f>
        <v>542.5</v>
      </c>
      <c r="X18" s="325"/>
      <c r="Y18" s="327">
        <f>ROUND(SUM(M18,P18,S18)/3,3)</f>
        <v>69.551</v>
      </c>
      <c r="Z18" s="329" t="s">
        <v>272</v>
      </c>
    </row>
    <row r="19" spans="1:26" s="323" customFormat="1" ht="39" customHeight="1">
      <c r="A19" s="324">
        <v>2</v>
      </c>
      <c r="B19" s="325"/>
      <c r="C19" s="186"/>
      <c r="D19" s="300" t="s">
        <v>228</v>
      </c>
      <c r="E19" s="125"/>
      <c r="F19" s="115" t="s">
        <v>23</v>
      </c>
      <c r="G19" s="147" t="s">
        <v>305</v>
      </c>
      <c r="H19" s="68" t="s">
        <v>229</v>
      </c>
      <c r="I19" s="388" t="s">
        <v>230</v>
      </c>
      <c r="J19" s="148" t="s">
        <v>87</v>
      </c>
      <c r="K19" s="57" t="s">
        <v>306</v>
      </c>
      <c r="L19" s="326">
        <v>171.5</v>
      </c>
      <c r="M19" s="327">
        <f>L19/2.6-IF($U19=1,0.5,IF($U19=2,1,0))</f>
        <v>65.96153846153845</v>
      </c>
      <c r="N19" s="328">
        <f>RANK(M19,M$18:M$19,0)</f>
        <v>2</v>
      </c>
      <c r="O19" s="326">
        <v>160.5</v>
      </c>
      <c r="P19" s="327">
        <f>O19/2.6-IF($U19=1,0.5,IF($U19=2,1,0))</f>
        <v>61.730769230769226</v>
      </c>
      <c r="Q19" s="328">
        <f>RANK(P19,P$18:P$19,0)</f>
        <v>2</v>
      </c>
      <c r="R19" s="326">
        <v>166</v>
      </c>
      <c r="S19" s="327">
        <f>R19/2.6-IF($U19=1,0.5,IF($U19=2,1,0))</f>
        <v>63.84615384615385</v>
      </c>
      <c r="T19" s="328">
        <f>RANK(S19,S$18:S$19,0)</f>
        <v>2</v>
      </c>
      <c r="U19" s="329"/>
      <c r="V19" s="325"/>
      <c r="W19" s="326">
        <f>L19+O19+R19</f>
        <v>498</v>
      </c>
      <c r="X19" s="325"/>
      <c r="Y19" s="327">
        <f>ROUND(SUM(M19,P19,S19)/3,3)</f>
        <v>63.846</v>
      </c>
      <c r="Z19" s="329" t="s">
        <v>272</v>
      </c>
    </row>
    <row r="20" spans="1:26" s="323" customFormat="1" ht="39" customHeight="1">
      <c r="A20" s="349"/>
      <c r="B20" s="350"/>
      <c r="C20" s="392"/>
      <c r="D20" s="393"/>
      <c r="E20" s="394"/>
      <c r="F20" s="289"/>
      <c r="G20" s="395"/>
      <c r="H20" s="243"/>
      <c r="I20" s="396"/>
      <c r="J20" s="397"/>
      <c r="K20" s="398"/>
      <c r="L20" s="359"/>
      <c r="M20" s="360"/>
      <c r="N20" s="361"/>
      <c r="O20" s="359"/>
      <c r="P20" s="360"/>
      <c r="Q20" s="361"/>
      <c r="R20" s="359"/>
      <c r="S20" s="360"/>
      <c r="T20" s="361"/>
      <c r="U20" s="362"/>
      <c r="V20" s="350"/>
      <c r="W20" s="359"/>
      <c r="X20" s="350"/>
      <c r="Y20" s="360"/>
      <c r="Z20" s="362"/>
    </row>
    <row r="21" spans="1:26" s="42" customFormat="1" ht="26.25" customHeight="1">
      <c r="A21" s="51"/>
      <c r="B21" s="51"/>
      <c r="C21" s="51"/>
      <c r="D21" s="51" t="s">
        <v>15</v>
      </c>
      <c r="E21" s="51"/>
      <c r="F21" s="51"/>
      <c r="G21" s="51"/>
      <c r="H21" s="51"/>
      <c r="J21" s="51"/>
      <c r="K21" s="41" t="s">
        <v>267</v>
      </c>
      <c r="L21" s="53"/>
      <c r="M21" s="51"/>
      <c r="N21" s="51"/>
      <c r="O21" s="181"/>
      <c r="P21" s="182"/>
      <c r="Q21" s="51"/>
      <c r="R21" s="181"/>
      <c r="S21" s="182"/>
      <c r="T21" s="51"/>
      <c r="U21" s="51"/>
      <c r="V21" s="51"/>
      <c r="W21" s="51"/>
      <c r="X21" s="51"/>
      <c r="Y21" s="182"/>
      <c r="Z21" s="51"/>
    </row>
    <row r="22" spans="1:26" s="42" customFormat="1" ht="26.25" customHeight="1">
      <c r="A22" s="51"/>
      <c r="B22" s="51"/>
      <c r="C22" s="51"/>
      <c r="D22" s="51"/>
      <c r="E22" s="51"/>
      <c r="F22" s="51"/>
      <c r="G22" s="51"/>
      <c r="H22" s="51"/>
      <c r="J22" s="51"/>
      <c r="K22" s="41"/>
      <c r="L22" s="53"/>
      <c r="M22" s="51"/>
      <c r="N22" s="51"/>
      <c r="O22" s="181"/>
      <c r="P22" s="182"/>
      <c r="Q22" s="51"/>
      <c r="R22" s="181"/>
      <c r="S22" s="182"/>
      <c r="T22" s="51"/>
      <c r="U22" s="51"/>
      <c r="V22" s="51"/>
      <c r="W22" s="51"/>
      <c r="X22" s="51"/>
      <c r="Y22" s="182"/>
      <c r="Z22" s="51"/>
    </row>
    <row r="23" spans="1:26" s="42" customFormat="1" ht="17.25" customHeight="1">
      <c r="A23" s="51"/>
      <c r="B23" s="51"/>
      <c r="C23" s="51"/>
      <c r="D23" s="51" t="s">
        <v>52</v>
      </c>
      <c r="E23" s="51"/>
      <c r="F23" s="51"/>
      <c r="G23" s="51"/>
      <c r="H23" s="51"/>
      <c r="J23" s="51"/>
      <c r="K23" s="51" t="s">
        <v>244</v>
      </c>
      <c r="L23" s="53"/>
      <c r="M23" s="51"/>
      <c r="N23" s="51"/>
      <c r="O23" s="181"/>
      <c r="P23" s="182"/>
      <c r="Q23" s="51"/>
      <c r="R23" s="181"/>
      <c r="S23" s="182"/>
      <c r="T23" s="51"/>
      <c r="U23" s="51"/>
      <c r="V23" s="51"/>
      <c r="W23" s="51"/>
      <c r="X23" s="51"/>
      <c r="Y23" s="182"/>
      <c r="Z23" s="51"/>
    </row>
    <row r="24" spans="1:26" s="42" customFormat="1" ht="17.25" customHeight="1">
      <c r="A24" s="51"/>
      <c r="B24" s="51"/>
      <c r="C24" s="51"/>
      <c r="D24" s="51"/>
      <c r="E24" s="51"/>
      <c r="F24" s="51"/>
      <c r="G24" s="51"/>
      <c r="H24" s="51"/>
      <c r="J24" s="51"/>
      <c r="K24" s="51"/>
      <c r="L24" s="53"/>
      <c r="M24" s="51"/>
      <c r="N24" s="51"/>
      <c r="O24" s="181"/>
      <c r="P24" s="182"/>
      <c r="Q24" s="51"/>
      <c r="R24" s="181"/>
      <c r="S24" s="182"/>
      <c r="T24" s="51"/>
      <c r="U24" s="51"/>
      <c r="V24" s="51"/>
      <c r="W24" s="51"/>
      <c r="X24" s="51"/>
      <c r="Y24" s="182"/>
      <c r="Z24" s="51"/>
    </row>
    <row r="25" spans="1:26" s="42" customFormat="1" ht="27.75" customHeight="1">
      <c r="A25" s="51"/>
      <c r="B25" s="51"/>
      <c r="C25" s="51"/>
      <c r="D25" s="51" t="s">
        <v>16</v>
      </c>
      <c r="E25" s="51"/>
      <c r="F25" s="51"/>
      <c r="G25" s="51"/>
      <c r="H25" s="51"/>
      <c r="J25" s="51"/>
      <c r="K25" s="41" t="s">
        <v>245</v>
      </c>
      <c r="L25" s="53"/>
      <c r="O25" s="181"/>
      <c r="P25" s="182"/>
      <c r="Q25" s="51"/>
      <c r="R25" s="181"/>
      <c r="S25" s="182"/>
      <c r="T25" s="51"/>
      <c r="U25" s="51"/>
      <c r="V25" s="51"/>
      <c r="W25" s="51"/>
      <c r="X25" s="51"/>
      <c r="Y25" s="182"/>
      <c r="Z25" s="51"/>
    </row>
    <row r="26" spans="11:13" ht="12.75">
      <c r="K26" s="297"/>
      <c r="L26" s="346"/>
      <c r="M26" s="297"/>
    </row>
    <row r="37" ht="12.75">
      <c r="F37" s="51"/>
    </row>
    <row r="38" ht="12.75">
      <c r="F38" s="51"/>
    </row>
  </sheetData>
  <sheetProtection/>
  <protectedRanges>
    <protectedRange sqref="K11" name="Диапазон1_3_1_1_3_11_1_1_3_1_1_2_3"/>
  </protectedRanges>
  <mergeCells count="29">
    <mergeCell ref="Y7:Y8"/>
    <mergeCell ref="Z7:Z8"/>
    <mergeCell ref="A9:Z9"/>
    <mergeCell ref="A12:Z12"/>
    <mergeCell ref="A17:Z17"/>
    <mergeCell ref="O7:Q7"/>
    <mergeCell ref="R7:T7"/>
    <mergeCell ref="U7:U8"/>
    <mergeCell ref="V7:V8"/>
    <mergeCell ref="W7:W8"/>
    <mergeCell ref="X7:X8"/>
    <mergeCell ref="G7:G8"/>
    <mergeCell ref="H7:H8"/>
    <mergeCell ref="I7:I8"/>
    <mergeCell ref="J7:J8"/>
    <mergeCell ref="K7:K8"/>
    <mergeCell ref="L7:N7"/>
    <mergeCell ref="A7:A8"/>
    <mergeCell ref="B7:B8"/>
    <mergeCell ref="C7:C8"/>
    <mergeCell ref="D7:D8"/>
    <mergeCell ref="E7:E8"/>
    <mergeCell ref="F7:F8"/>
    <mergeCell ref="A1:Z1"/>
    <mergeCell ref="A2:Z2"/>
    <mergeCell ref="A3:Z3"/>
    <mergeCell ref="A4:Z4"/>
    <mergeCell ref="A5:Z5"/>
    <mergeCell ref="V6:Z6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85" zoomScaleSheetLayoutView="85" workbookViewId="0" topLeftCell="A1">
      <selection activeCell="A1" sqref="A1:Z1"/>
    </sheetView>
  </sheetViews>
  <sheetFormatPr defaultColWidth="9.140625" defaultRowHeight="12.75"/>
  <cols>
    <col min="1" max="1" width="6.8515625" style="42" customWidth="1"/>
    <col min="2" max="2" width="6.8515625" style="42" hidden="1" customWidth="1"/>
    <col min="3" max="3" width="7.28125" style="42" hidden="1" customWidth="1"/>
    <col min="4" max="4" width="16.8515625" style="42" customWidth="1"/>
    <col min="5" max="5" width="8.28125" style="42" customWidth="1"/>
    <col min="6" max="6" width="7.00390625" style="42" customWidth="1"/>
    <col min="7" max="7" width="26.00390625" style="42" customWidth="1"/>
    <col min="8" max="8" width="9.7109375" style="42" customWidth="1"/>
    <col min="9" max="9" width="15.140625" style="42" customWidth="1"/>
    <col min="10" max="10" width="12.7109375" style="42" hidden="1" customWidth="1"/>
    <col min="11" max="11" width="23.140625" style="42" customWidth="1"/>
    <col min="12" max="12" width="6.28125" style="183" customWidth="1"/>
    <col min="13" max="13" width="8.7109375" style="184" customWidth="1"/>
    <col min="14" max="14" width="5.7109375" style="42" customWidth="1"/>
    <col min="15" max="15" width="6.421875" style="183" customWidth="1"/>
    <col min="16" max="16" width="8.7109375" style="184" customWidth="1"/>
    <col min="17" max="17" width="3.7109375" style="42" customWidth="1"/>
    <col min="18" max="18" width="6.421875" style="183" customWidth="1"/>
    <col min="19" max="19" width="8.7109375" style="184" customWidth="1"/>
    <col min="20" max="20" width="3.7109375" style="42" customWidth="1"/>
    <col min="21" max="22" width="4.8515625" style="42" customWidth="1"/>
    <col min="23" max="23" width="6.28125" style="42" customWidth="1"/>
    <col min="24" max="24" width="6.7109375" style="42" hidden="1" customWidth="1"/>
    <col min="25" max="25" width="9.7109375" style="184" customWidth="1"/>
    <col min="26" max="26" width="7.28125" style="42" customWidth="1"/>
    <col min="27" max="27" width="0.42578125" style="42" customWidth="1"/>
    <col min="28" max="16384" width="9.140625" style="42" customWidth="1"/>
  </cols>
  <sheetData>
    <row r="1" spans="1:26" s="160" customFormat="1" ht="55.5" customHeight="1">
      <c r="A1" s="192" t="s">
        <v>320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s="162" customFormat="1" ht="15.75" customHeight="1">
      <c r="A2" s="194" t="s">
        <v>246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s="162" customFormat="1" ht="15.75" customHeight="1">
      <c r="A3" s="438" t="s">
        <v>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</row>
    <row r="4" spans="1:26" s="162" customFormat="1" ht="15.75" customHeight="1">
      <c r="A4" s="390" t="s">
        <v>318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18.75" customHeight="1">
      <c r="A5" s="222" t="s">
        <v>322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spans="1:26" ht="18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s="166" customFormat="1" ht="15" customHeight="1">
      <c r="A7" s="20" t="s">
        <v>17</v>
      </c>
      <c r="B7" s="163"/>
      <c r="C7" s="164"/>
      <c r="D7" s="164"/>
      <c r="E7" s="164"/>
      <c r="F7" s="164"/>
      <c r="G7" s="164"/>
      <c r="H7" s="164"/>
      <c r="I7" s="165"/>
      <c r="J7" s="165"/>
      <c r="V7" s="202" t="s">
        <v>265</v>
      </c>
      <c r="W7" s="202"/>
      <c r="X7" s="202"/>
      <c r="Y7" s="202"/>
      <c r="Z7" s="202"/>
    </row>
    <row r="8" spans="1:26" s="168" customFormat="1" ht="19.5" customHeight="1">
      <c r="A8" s="203" t="s">
        <v>248</v>
      </c>
      <c r="B8" s="204" t="s">
        <v>3</v>
      </c>
      <c r="C8" s="200" t="s">
        <v>4</v>
      </c>
      <c r="D8" s="191" t="s">
        <v>250</v>
      </c>
      <c r="E8" s="191" t="s">
        <v>6</v>
      </c>
      <c r="F8" s="203" t="s">
        <v>7</v>
      </c>
      <c r="G8" s="191" t="s">
        <v>251</v>
      </c>
      <c r="H8" s="191" t="s">
        <v>6</v>
      </c>
      <c r="I8" s="191" t="s">
        <v>9</v>
      </c>
      <c r="J8" s="428"/>
      <c r="K8" s="191" t="s">
        <v>11</v>
      </c>
      <c r="L8" s="197" t="s">
        <v>252</v>
      </c>
      <c r="M8" s="197"/>
      <c r="N8" s="197"/>
      <c r="O8" s="197" t="s">
        <v>253</v>
      </c>
      <c r="P8" s="197"/>
      <c r="Q8" s="197"/>
      <c r="R8" s="197" t="s">
        <v>321</v>
      </c>
      <c r="S8" s="197"/>
      <c r="T8" s="197"/>
      <c r="U8" s="198" t="s">
        <v>255</v>
      </c>
      <c r="V8" s="200" t="s">
        <v>256</v>
      </c>
      <c r="W8" s="203" t="s">
        <v>257</v>
      </c>
      <c r="X8" s="204" t="s">
        <v>258</v>
      </c>
      <c r="Y8" s="208" t="s">
        <v>259</v>
      </c>
      <c r="Z8" s="208" t="s">
        <v>260</v>
      </c>
    </row>
    <row r="9" spans="1:26" s="168" customFormat="1" ht="39.75" customHeight="1">
      <c r="A9" s="203"/>
      <c r="B9" s="204"/>
      <c r="C9" s="201"/>
      <c r="D9" s="191"/>
      <c r="E9" s="191"/>
      <c r="F9" s="203"/>
      <c r="G9" s="191"/>
      <c r="H9" s="191"/>
      <c r="I9" s="191"/>
      <c r="J9" s="428"/>
      <c r="K9" s="191"/>
      <c r="L9" s="429" t="s">
        <v>261</v>
      </c>
      <c r="M9" s="430" t="s">
        <v>262</v>
      </c>
      <c r="N9" s="431" t="s">
        <v>248</v>
      </c>
      <c r="O9" s="429" t="s">
        <v>261</v>
      </c>
      <c r="P9" s="430" t="s">
        <v>262</v>
      </c>
      <c r="Q9" s="431" t="s">
        <v>248</v>
      </c>
      <c r="R9" s="429" t="s">
        <v>261</v>
      </c>
      <c r="S9" s="430" t="s">
        <v>262</v>
      </c>
      <c r="T9" s="431" t="s">
        <v>248</v>
      </c>
      <c r="U9" s="199"/>
      <c r="V9" s="201"/>
      <c r="W9" s="203"/>
      <c r="X9" s="204"/>
      <c r="Y9" s="208"/>
      <c r="Z9" s="208"/>
    </row>
    <row r="10" spans="1:26" s="168" customFormat="1" ht="36" customHeight="1">
      <c r="A10" s="432" t="s">
        <v>316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4"/>
    </row>
    <row r="11" spans="1:26" s="342" customFormat="1" ht="43.5" customHeight="1">
      <c r="A11" s="335">
        <v>1</v>
      </c>
      <c r="B11" s="336"/>
      <c r="C11" s="185"/>
      <c r="D11" s="107" t="s">
        <v>91</v>
      </c>
      <c r="E11" s="30" t="s">
        <v>92</v>
      </c>
      <c r="F11" s="72">
        <v>1</v>
      </c>
      <c r="G11" s="108" t="s">
        <v>94</v>
      </c>
      <c r="H11" s="67" t="s">
        <v>95</v>
      </c>
      <c r="I11" s="68" t="s">
        <v>96</v>
      </c>
      <c r="J11" s="109" t="s">
        <v>19</v>
      </c>
      <c r="K11" s="57" t="s">
        <v>20</v>
      </c>
      <c r="L11" s="337">
        <v>200.5</v>
      </c>
      <c r="M11" s="436">
        <f>L11/3-IF($U11=1,0.5,IF($U11=2,1,0))</f>
        <v>66.83333333333333</v>
      </c>
      <c r="N11" s="339">
        <f>RANK(M11,M$11:M$16,0)</f>
        <v>2</v>
      </c>
      <c r="O11" s="337">
        <v>195.5</v>
      </c>
      <c r="P11" s="436">
        <f>O11/3-IF($U11=1,0.5,IF($U11=2,1,0))</f>
        <v>65.16666666666667</v>
      </c>
      <c r="Q11" s="339">
        <f>RANK(P11,P$11:P$16,0)</f>
        <v>3</v>
      </c>
      <c r="R11" s="337">
        <v>201</v>
      </c>
      <c r="S11" s="436">
        <f>R11/3-IF($U11=1,0.5,IF($U11=2,1,0))</f>
        <v>67</v>
      </c>
      <c r="T11" s="339">
        <f>RANK(S11,S$11:S$16,0)</f>
        <v>2</v>
      </c>
      <c r="U11" s="339"/>
      <c r="V11" s="339"/>
      <c r="W11" s="337">
        <f>L11+O11+R11</f>
        <v>597</v>
      </c>
      <c r="X11" s="340"/>
      <c r="Y11" s="436">
        <f>ROUND(SUM(M11,P11,S11)/3,3)</f>
        <v>66.333</v>
      </c>
      <c r="Z11" s="341" t="s">
        <v>272</v>
      </c>
    </row>
    <row r="12" spans="1:26" s="168" customFormat="1" ht="39.75" customHeight="1">
      <c r="A12" s="377" t="s">
        <v>303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9"/>
    </row>
    <row r="13" spans="1:26" s="342" customFormat="1" ht="43.5" customHeight="1">
      <c r="A13" s="335">
        <v>1</v>
      </c>
      <c r="B13" s="336"/>
      <c r="C13" s="185"/>
      <c r="D13" s="31" t="s">
        <v>155</v>
      </c>
      <c r="E13" s="364" t="s">
        <v>156</v>
      </c>
      <c r="F13" s="63" t="s">
        <v>26</v>
      </c>
      <c r="G13" s="144" t="s">
        <v>157</v>
      </c>
      <c r="H13" s="68" t="s">
        <v>158</v>
      </c>
      <c r="I13" s="68" t="s">
        <v>159</v>
      </c>
      <c r="J13" s="145" t="s">
        <v>24</v>
      </c>
      <c r="K13" s="454" t="s">
        <v>160</v>
      </c>
      <c r="L13" s="337">
        <v>210.5</v>
      </c>
      <c r="M13" s="436">
        <f>L13/3-IF($U13=1,0.5,IF($U13=2,1,0))</f>
        <v>70.16666666666667</v>
      </c>
      <c r="N13" s="339">
        <f>RANK(M13,M$13:M$16,0)</f>
        <v>1</v>
      </c>
      <c r="O13" s="337">
        <v>206.5</v>
      </c>
      <c r="P13" s="436">
        <f>O13/3-IF($U13=1,0.5,IF($U13=2,1,0))</f>
        <v>68.83333333333333</v>
      </c>
      <c r="Q13" s="339">
        <f>RANK(P13,P$13:P$16,0)</f>
        <v>1</v>
      </c>
      <c r="R13" s="337">
        <v>203</v>
      </c>
      <c r="S13" s="436">
        <f>R13/3-IF($U13=1,0.5,IF($U13=2,1,0))</f>
        <v>67.66666666666667</v>
      </c>
      <c r="T13" s="339">
        <f>RANK(S13,S$13:S$16,0)</f>
        <v>1</v>
      </c>
      <c r="U13" s="339"/>
      <c r="V13" s="339"/>
      <c r="W13" s="337">
        <f>L13+O13+R13</f>
        <v>620</v>
      </c>
      <c r="X13" s="340"/>
      <c r="Y13" s="436">
        <f>ROUND(SUM(M13,P13,S13)/3,3)</f>
        <v>68.889</v>
      </c>
      <c r="Z13" s="341" t="s">
        <v>272</v>
      </c>
    </row>
    <row r="14" spans="1:26" s="342" customFormat="1" ht="43.5" customHeight="1">
      <c r="A14" s="335">
        <v>2</v>
      </c>
      <c r="B14" s="336"/>
      <c r="C14" s="185"/>
      <c r="D14" s="91" t="s">
        <v>237</v>
      </c>
      <c r="E14" s="87" t="s">
        <v>238</v>
      </c>
      <c r="F14" s="27" t="s">
        <v>23</v>
      </c>
      <c r="G14" s="64" t="s">
        <v>295</v>
      </c>
      <c r="H14" s="59" t="s">
        <v>232</v>
      </c>
      <c r="I14" s="136" t="s">
        <v>223</v>
      </c>
      <c r="J14" s="136" t="s">
        <v>291</v>
      </c>
      <c r="K14" s="159" t="s">
        <v>227</v>
      </c>
      <c r="L14" s="337">
        <v>193</v>
      </c>
      <c r="M14" s="436">
        <f>L14/3-IF($U14=1,0.5,IF($U14=2,1,0))</f>
        <v>64.33333333333333</v>
      </c>
      <c r="N14" s="339">
        <f>RANK(M14,M$13:M$16,0)</f>
        <v>2</v>
      </c>
      <c r="O14" s="337">
        <v>198</v>
      </c>
      <c r="P14" s="436">
        <f>O14/3-IF($U14=1,0.5,IF($U14=2,1,0))</f>
        <v>66</v>
      </c>
      <c r="Q14" s="339">
        <f>RANK(P14,P$13:P$16,0)</f>
        <v>2</v>
      </c>
      <c r="R14" s="337">
        <v>193</v>
      </c>
      <c r="S14" s="436">
        <f>R14/3-IF($U14=1,0.5,IF($U14=2,1,0))</f>
        <v>64.33333333333333</v>
      </c>
      <c r="T14" s="339">
        <f>RANK(S14,S$13:S$16,0)</f>
        <v>2</v>
      </c>
      <c r="U14" s="339"/>
      <c r="V14" s="339"/>
      <c r="W14" s="337">
        <f>L14+O14+R14</f>
        <v>584</v>
      </c>
      <c r="X14" s="340"/>
      <c r="Y14" s="436">
        <f>ROUND(SUM(M14,P14,S14)/3,3)</f>
        <v>64.889</v>
      </c>
      <c r="Z14" s="341" t="s">
        <v>272</v>
      </c>
    </row>
    <row r="15" spans="1:26" s="342" customFormat="1" ht="43.5" customHeight="1">
      <c r="A15" s="335">
        <v>3</v>
      </c>
      <c r="B15" s="336"/>
      <c r="C15" s="185"/>
      <c r="D15" s="91" t="s">
        <v>233</v>
      </c>
      <c r="E15" s="87" t="s">
        <v>234</v>
      </c>
      <c r="F15" s="27">
        <v>1</v>
      </c>
      <c r="G15" s="64" t="s">
        <v>235</v>
      </c>
      <c r="H15" s="59" t="s">
        <v>236</v>
      </c>
      <c r="I15" s="136" t="s">
        <v>87</v>
      </c>
      <c r="J15" s="136" t="s">
        <v>87</v>
      </c>
      <c r="K15" s="159" t="s">
        <v>227</v>
      </c>
      <c r="L15" s="337">
        <v>192.5</v>
      </c>
      <c r="M15" s="436">
        <f>L15/3-IF($U15=1,0.5,IF($U15=2,1,0))</f>
        <v>64.16666666666667</v>
      </c>
      <c r="N15" s="339">
        <f>RANK(M15,M$13:M$16,0)</f>
        <v>3</v>
      </c>
      <c r="O15" s="337">
        <v>184</v>
      </c>
      <c r="P15" s="436">
        <f>O15/3-IF($U15=1,0.5,IF($U15=2,1,0))</f>
        <v>61.333333333333336</v>
      </c>
      <c r="Q15" s="339">
        <f>RANK(P15,P$13:P$16,0)</f>
        <v>4</v>
      </c>
      <c r="R15" s="337">
        <v>192</v>
      </c>
      <c r="S15" s="436">
        <f>R15/3-IF($U15=1,0.5,IF($U15=2,1,0))</f>
        <v>64</v>
      </c>
      <c r="T15" s="339">
        <f>RANK(S15,S$13:S$16,0)</f>
        <v>3</v>
      </c>
      <c r="U15" s="339"/>
      <c r="V15" s="339"/>
      <c r="W15" s="337">
        <f>L15+O15+R15</f>
        <v>568.5</v>
      </c>
      <c r="X15" s="340"/>
      <c r="Y15" s="436">
        <f>ROUND(SUM(M15,P15,S15)/3,3)</f>
        <v>63.167</v>
      </c>
      <c r="Z15" s="341" t="s">
        <v>272</v>
      </c>
    </row>
    <row r="16" spans="1:26" s="342" customFormat="1" ht="43.5" customHeight="1">
      <c r="A16" s="335">
        <v>4</v>
      </c>
      <c r="B16" s="336"/>
      <c r="C16" s="185"/>
      <c r="D16" s="132" t="s">
        <v>132</v>
      </c>
      <c r="E16" s="133" t="s">
        <v>133</v>
      </c>
      <c r="F16" s="134" t="s">
        <v>23</v>
      </c>
      <c r="G16" s="84" t="s">
        <v>194</v>
      </c>
      <c r="H16" s="86" t="s">
        <v>195</v>
      </c>
      <c r="I16" s="78" t="s">
        <v>134</v>
      </c>
      <c r="J16" s="54" t="s">
        <v>24</v>
      </c>
      <c r="K16" s="24" t="s">
        <v>20</v>
      </c>
      <c r="L16" s="337">
        <v>184.5</v>
      </c>
      <c r="M16" s="436">
        <f>L16/3-IF($U16=1,0.5,IF($U16=2,1,0))</f>
        <v>61.5</v>
      </c>
      <c r="N16" s="339">
        <f>RANK(M16,M$13:M$16,0)</f>
        <v>4</v>
      </c>
      <c r="O16" s="337">
        <v>185</v>
      </c>
      <c r="P16" s="436">
        <f>O16/3-IF($U16=1,0.5,IF($U16=2,1,0))</f>
        <v>61.666666666666664</v>
      </c>
      <c r="Q16" s="339">
        <f>RANK(P16,P$13:P$16,0)</f>
        <v>3</v>
      </c>
      <c r="R16" s="337">
        <v>187.5</v>
      </c>
      <c r="S16" s="436">
        <f>R16/3-IF($U16=1,0.5,IF($U16=2,1,0))</f>
        <v>62.5</v>
      </c>
      <c r="T16" s="339">
        <f>RANK(S16,S$13:S$16,0)</f>
        <v>4</v>
      </c>
      <c r="U16" s="339"/>
      <c r="V16" s="339"/>
      <c r="W16" s="337">
        <f>L16+O16+R16</f>
        <v>557</v>
      </c>
      <c r="X16" s="340"/>
      <c r="Y16" s="436">
        <f>ROUND(SUM(M16,P16,S16)/3,3)</f>
        <v>61.889</v>
      </c>
      <c r="Z16" s="341" t="s">
        <v>272</v>
      </c>
    </row>
    <row r="17" spans="1:26" s="168" customFormat="1" ht="39.75" customHeight="1">
      <c r="A17" s="377" t="s">
        <v>314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9"/>
    </row>
    <row r="18" spans="1:26" s="342" customFormat="1" ht="41.25" customHeight="1">
      <c r="A18" s="335">
        <v>1</v>
      </c>
      <c r="B18" s="336"/>
      <c r="C18" s="185"/>
      <c r="D18" s="137" t="s">
        <v>143</v>
      </c>
      <c r="E18" s="364" t="s">
        <v>144</v>
      </c>
      <c r="F18" s="138" t="s">
        <v>23</v>
      </c>
      <c r="G18" s="139" t="s">
        <v>145</v>
      </c>
      <c r="H18" s="140" t="s">
        <v>146</v>
      </c>
      <c r="I18" s="455" t="s">
        <v>147</v>
      </c>
      <c r="J18" s="141" t="s">
        <v>148</v>
      </c>
      <c r="K18" s="142" t="s">
        <v>149</v>
      </c>
      <c r="L18" s="337">
        <v>202.5</v>
      </c>
      <c r="M18" s="436">
        <f>L18/3-IF($U18=1,0.5,IF($U18=2,1,0))</f>
        <v>67.5</v>
      </c>
      <c r="N18" s="339">
        <v>1</v>
      </c>
      <c r="O18" s="337">
        <v>203</v>
      </c>
      <c r="P18" s="436">
        <f>O18/3-IF($U18=1,0.5,IF($U18=2,1,0))</f>
        <v>67.66666666666667</v>
      </c>
      <c r="Q18" s="339">
        <v>1</v>
      </c>
      <c r="R18" s="337">
        <v>199.5</v>
      </c>
      <c r="S18" s="436">
        <f>R18/3-IF($U18=1,0.5,IF($U18=2,1,0))</f>
        <v>66.5</v>
      </c>
      <c r="T18" s="339">
        <v>1</v>
      </c>
      <c r="U18" s="339"/>
      <c r="V18" s="339"/>
      <c r="W18" s="337">
        <f>L18+O18+R18</f>
        <v>605</v>
      </c>
      <c r="X18" s="340"/>
      <c r="Y18" s="436">
        <f>ROUND(SUM(M18,P18,S18)/3,3)</f>
        <v>67.222</v>
      </c>
      <c r="Z18" s="341" t="s">
        <v>272</v>
      </c>
    </row>
    <row r="19" spans="1:26" s="342" customFormat="1" ht="41.25" customHeight="1">
      <c r="A19" s="439"/>
      <c r="B19" s="440"/>
      <c r="C19" s="441"/>
      <c r="D19" s="298"/>
      <c r="E19" s="442"/>
      <c r="F19" s="443"/>
      <c r="G19" s="444"/>
      <c r="H19" s="445"/>
      <c r="I19" s="446"/>
      <c r="J19" s="447"/>
      <c r="K19" s="448"/>
      <c r="L19" s="449"/>
      <c r="M19" s="450"/>
      <c r="N19" s="451"/>
      <c r="O19" s="449"/>
      <c r="P19" s="450"/>
      <c r="Q19" s="451"/>
      <c r="R19" s="449"/>
      <c r="S19" s="450"/>
      <c r="T19" s="451"/>
      <c r="U19" s="451"/>
      <c r="V19" s="451"/>
      <c r="W19" s="449"/>
      <c r="X19" s="452"/>
      <c r="Y19" s="450"/>
      <c r="Z19" s="453"/>
    </row>
    <row r="20" spans="1:26" ht="26.25" customHeight="1">
      <c r="A20" s="51"/>
      <c r="B20" s="51"/>
      <c r="C20" s="51"/>
      <c r="D20" s="51" t="s">
        <v>15</v>
      </c>
      <c r="E20" s="51"/>
      <c r="F20" s="51"/>
      <c r="G20" s="51"/>
      <c r="H20" s="51"/>
      <c r="J20" s="51"/>
      <c r="K20" s="41" t="s">
        <v>267</v>
      </c>
      <c r="L20" s="53"/>
      <c r="M20" s="51"/>
      <c r="N20" s="51"/>
      <c r="O20" s="181"/>
      <c r="P20" s="182"/>
      <c r="Q20" s="51"/>
      <c r="R20" s="181"/>
      <c r="S20" s="182"/>
      <c r="T20" s="51"/>
      <c r="U20" s="51"/>
      <c r="V20" s="51"/>
      <c r="W20" s="51"/>
      <c r="X20" s="51"/>
      <c r="Y20" s="182"/>
      <c r="Z20" s="51"/>
    </row>
    <row r="21" spans="1:26" ht="26.25" customHeight="1">
      <c r="A21" s="51"/>
      <c r="B21" s="51"/>
      <c r="C21" s="51"/>
      <c r="D21" s="51"/>
      <c r="E21" s="51"/>
      <c r="F21" s="51"/>
      <c r="G21" s="51"/>
      <c r="H21" s="51"/>
      <c r="J21" s="51"/>
      <c r="K21" s="41"/>
      <c r="L21" s="53"/>
      <c r="M21" s="51"/>
      <c r="N21" s="51"/>
      <c r="O21" s="181"/>
      <c r="P21" s="182"/>
      <c r="Q21" s="51"/>
      <c r="R21" s="181"/>
      <c r="S21" s="182"/>
      <c r="T21" s="51"/>
      <c r="U21" s="51"/>
      <c r="V21" s="51"/>
      <c r="W21" s="51"/>
      <c r="X21" s="51"/>
      <c r="Y21" s="182"/>
      <c r="Z21" s="51"/>
    </row>
    <row r="22" spans="1:26" ht="17.25" customHeight="1">
      <c r="A22" s="51"/>
      <c r="B22" s="51"/>
      <c r="C22" s="51"/>
      <c r="D22" s="51" t="s">
        <v>52</v>
      </c>
      <c r="E22" s="51"/>
      <c r="F22" s="51"/>
      <c r="G22" s="51"/>
      <c r="H22" s="51"/>
      <c r="J22" s="51"/>
      <c r="K22" s="51" t="s">
        <v>244</v>
      </c>
      <c r="L22" s="53"/>
      <c r="M22" s="51"/>
      <c r="N22" s="51"/>
      <c r="O22" s="181"/>
      <c r="P22" s="182"/>
      <c r="Q22" s="51"/>
      <c r="R22" s="181"/>
      <c r="S22" s="182"/>
      <c r="T22" s="51"/>
      <c r="U22" s="51"/>
      <c r="V22" s="51"/>
      <c r="W22" s="51"/>
      <c r="X22" s="51"/>
      <c r="Y22" s="182"/>
      <c r="Z22" s="51"/>
    </row>
    <row r="23" spans="1:26" ht="17.25" customHeight="1">
      <c r="A23" s="51"/>
      <c r="B23" s="51"/>
      <c r="C23" s="51"/>
      <c r="D23" s="51"/>
      <c r="E23" s="51"/>
      <c r="F23" s="51"/>
      <c r="G23" s="51"/>
      <c r="H23" s="51"/>
      <c r="J23" s="51"/>
      <c r="K23" s="51"/>
      <c r="L23" s="53"/>
      <c r="M23" s="51"/>
      <c r="N23" s="51"/>
      <c r="O23" s="181"/>
      <c r="P23" s="182"/>
      <c r="Q23" s="51"/>
      <c r="R23" s="181"/>
      <c r="S23" s="182"/>
      <c r="T23" s="51"/>
      <c r="U23" s="51"/>
      <c r="V23" s="51"/>
      <c r="W23" s="51"/>
      <c r="X23" s="51"/>
      <c r="Y23" s="182"/>
      <c r="Z23" s="51"/>
    </row>
    <row r="24" spans="1:26" ht="27.75" customHeight="1">
      <c r="A24" s="51"/>
      <c r="B24" s="51"/>
      <c r="C24" s="51"/>
      <c r="D24" s="51" t="s">
        <v>16</v>
      </c>
      <c r="E24" s="51"/>
      <c r="F24" s="51"/>
      <c r="G24" s="51"/>
      <c r="H24" s="51"/>
      <c r="J24" s="51"/>
      <c r="K24" s="41" t="s">
        <v>245</v>
      </c>
      <c r="L24" s="53"/>
      <c r="M24" s="42"/>
      <c r="O24" s="181"/>
      <c r="P24" s="182"/>
      <c r="Q24" s="51"/>
      <c r="R24" s="181"/>
      <c r="S24" s="182"/>
      <c r="T24" s="51"/>
      <c r="U24" s="51"/>
      <c r="V24" s="51"/>
      <c r="W24" s="51"/>
      <c r="X24" s="51"/>
      <c r="Y24" s="182"/>
      <c r="Z24" s="51"/>
    </row>
  </sheetData>
  <sheetProtection/>
  <protectedRanges>
    <protectedRange sqref="K14" name="Диапазон1_3_1_1_3_11_1_1_3_1_1_2_1_3_3_1_1_3"/>
  </protectedRanges>
  <mergeCells count="28">
    <mergeCell ref="Z8:Z9"/>
    <mergeCell ref="A10:Z10"/>
    <mergeCell ref="A12:Z12"/>
    <mergeCell ref="A17:Z17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V7:Z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85" zoomScaleSheetLayoutView="85" workbookViewId="0" topLeftCell="A2">
      <selection activeCell="K11" sqref="K11"/>
    </sheetView>
  </sheetViews>
  <sheetFormatPr defaultColWidth="9.140625" defaultRowHeight="12.75"/>
  <cols>
    <col min="1" max="1" width="6.8515625" style="42" customWidth="1"/>
    <col min="2" max="2" width="6.8515625" style="42" hidden="1" customWidth="1"/>
    <col min="3" max="3" width="7.28125" style="42" hidden="1" customWidth="1"/>
    <col min="4" max="4" width="16.8515625" style="42" customWidth="1"/>
    <col min="5" max="5" width="8.28125" style="42" customWidth="1"/>
    <col min="6" max="6" width="7.00390625" style="42" customWidth="1"/>
    <col min="7" max="7" width="26.00390625" style="42" customWidth="1"/>
    <col min="8" max="8" width="9.7109375" style="42" customWidth="1"/>
    <col min="9" max="9" width="13.140625" style="42" customWidth="1"/>
    <col min="10" max="10" width="12.7109375" style="42" hidden="1" customWidth="1"/>
    <col min="11" max="11" width="23.140625" style="42" customWidth="1"/>
    <col min="12" max="12" width="6.28125" style="183" customWidth="1"/>
    <col min="13" max="13" width="8.7109375" style="184" customWidth="1"/>
    <col min="14" max="14" width="5.7109375" style="42" customWidth="1"/>
    <col min="15" max="15" width="6.421875" style="183" customWidth="1"/>
    <col min="16" max="16" width="8.7109375" style="184" customWidth="1"/>
    <col min="17" max="17" width="3.7109375" style="42" customWidth="1"/>
    <col min="18" max="18" width="6.421875" style="183" customWidth="1"/>
    <col min="19" max="19" width="8.7109375" style="184" customWidth="1"/>
    <col min="20" max="20" width="3.7109375" style="42" customWidth="1"/>
    <col min="21" max="22" width="4.8515625" style="42" customWidth="1"/>
    <col min="23" max="23" width="6.28125" style="42" customWidth="1"/>
    <col min="24" max="24" width="6.7109375" style="42" hidden="1" customWidth="1"/>
    <col min="25" max="25" width="9.7109375" style="184" customWidth="1"/>
    <col min="26" max="26" width="7.28125" style="42" customWidth="1"/>
    <col min="27" max="27" width="0.42578125" style="42" customWidth="1"/>
    <col min="28" max="16384" width="9.140625" style="42" customWidth="1"/>
  </cols>
  <sheetData>
    <row r="1" spans="1:26" s="160" customFormat="1" ht="55.5" customHeight="1">
      <c r="A1" s="192" t="s">
        <v>320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s="162" customFormat="1" ht="15.75" customHeight="1">
      <c r="A2" s="194" t="s">
        <v>246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s="162" customFormat="1" ht="15.75" customHeight="1">
      <c r="A3" s="438" t="s">
        <v>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</row>
    <row r="4" spans="1:26" s="162" customFormat="1" ht="15.75" customHeight="1">
      <c r="A4" s="390" t="s">
        <v>315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18.75" customHeight="1">
      <c r="A5" s="222" t="s">
        <v>322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spans="1:26" ht="18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s="166" customFormat="1" ht="15" customHeight="1">
      <c r="A7" s="20" t="s">
        <v>17</v>
      </c>
      <c r="B7" s="163"/>
      <c r="C7" s="164"/>
      <c r="D7" s="164"/>
      <c r="E7" s="164"/>
      <c r="F7" s="164"/>
      <c r="G7" s="164"/>
      <c r="H7" s="164"/>
      <c r="I7" s="165"/>
      <c r="J7" s="165"/>
      <c r="V7" s="202" t="s">
        <v>265</v>
      </c>
      <c r="W7" s="202"/>
      <c r="X7" s="202"/>
      <c r="Y7" s="202"/>
      <c r="Z7" s="202"/>
    </row>
    <row r="8" spans="1:26" s="168" customFormat="1" ht="19.5" customHeight="1">
      <c r="A8" s="203" t="s">
        <v>248</v>
      </c>
      <c r="B8" s="204" t="s">
        <v>3</v>
      </c>
      <c r="C8" s="200" t="s">
        <v>4</v>
      </c>
      <c r="D8" s="191" t="s">
        <v>250</v>
      </c>
      <c r="E8" s="191" t="s">
        <v>6</v>
      </c>
      <c r="F8" s="203" t="s">
        <v>7</v>
      </c>
      <c r="G8" s="191" t="s">
        <v>251</v>
      </c>
      <c r="H8" s="191" t="s">
        <v>6</v>
      </c>
      <c r="I8" s="191" t="s">
        <v>9</v>
      </c>
      <c r="J8" s="428"/>
      <c r="K8" s="191" t="s">
        <v>11</v>
      </c>
      <c r="L8" s="197" t="s">
        <v>252</v>
      </c>
      <c r="M8" s="197"/>
      <c r="N8" s="197"/>
      <c r="O8" s="197" t="s">
        <v>253</v>
      </c>
      <c r="P8" s="197"/>
      <c r="Q8" s="197"/>
      <c r="R8" s="197" t="s">
        <v>321</v>
      </c>
      <c r="S8" s="197"/>
      <c r="T8" s="197"/>
      <c r="U8" s="198" t="s">
        <v>255</v>
      </c>
      <c r="V8" s="200" t="s">
        <v>256</v>
      </c>
      <c r="W8" s="203" t="s">
        <v>257</v>
      </c>
      <c r="X8" s="204" t="s">
        <v>258</v>
      </c>
      <c r="Y8" s="208" t="s">
        <v>259</v>
      </c>
      <c r="Z8" s="208" t="s">
        <v>260</v>
      </c>
    </row>
    <row r="9" spans="1:26" s="168" customFormat="1" ht="39.75" customHeight="1">
      <c r="A9" s="203"/>
      <c r="B9" s="204"/>
      <c r="C9" s="201"/>
      <c r="D9" s="191"/>
      <c r="E9" s="191"/>
      <c r="F9" s="203"/>
      <c r="G9" s="191"/>
      <c r="H9" s="191"/>
      <c r="I9" s="191"/>
      <c r="J9" s="428"/>
      <c r="K9" s="191"/>
      <c r="L9" s="429" t="s">
        <v>261</v>
      </c>
      <c r="M9" s="430" t="s">
        <v>262</v>
      </c>
      <c r="N9" s="431" t="s">
        <v>248</v>
      </c>
      <c r="O9" s="429" t="s">
        <v>261</v>
      </c>
      <c r="P9" s="430" t="s">
        <v>262</v>
      </c>
      <c r="Q9" s="431" t="s">
        <v>248</v>
      </c>
      <c r="R9" s="429" t="s">
        <v>261</v>
      </c>
      <c r="S9" s="430" t="s">
        <v>262</v>
      </c>
      <c r="T9" s="431" t="s">
        <v>248</v>
      </c>
      <c r="U9" s="199"/>
      <c r="V9" s="201"/>
      <c r="W9" s="203"/>
      <c r="X9" s="204"/>
      <c r="Y9" s="208"/>
      <c r="Z9" s="208"/>
    </row>
    <row r="10" spans="1:26" s="168" customFormat="1" ht="36" customHeight="1">
      <c r="A10" s="432" t="s">
        <v>316</v>
      </c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4"/>
    </row>
    <row r="11" spans="1:26" s="342" customFormat="1" ht="43.5" customHeight="1">
      <c r="A11" s="335">
        <v>1</v>
      </c>
      <c r="B11" s="336"/>
      <c r="C11" s="435"/>
      <c r="D11" s="95" t="s">
        <v>109</v>
      </c>
      <c r="E11" s="125" t="s">
        <v>110</v>
      </c>
      <c r="F11" s="38" t="s">
        <v>26</v>
      </c>
      <c r="G11" s="26" t="s">
        <v>111</v>
      </c>
      <c r="H11" s="67" t="s">
        <v>112</v>
      </c>
      <c r="I11" s="68" t="s">
        <v>113</v>
      </c>
      <c r="J11" s="109" t="s">
        <v>34</v>
      </c>
      <c r="K11" s="57" t="s">
        <v>20</v>
      </c>
      <c r="L11" s="337">
        <v>237.5</v>
      </c>
      <c r="M11" s="436">
        <f>L11/3.3-IF($U11=1,0.5,IF($U11=2,1,0))</f>
        <v>71.96969696969697</v>
      </c>
      <c r="N11" s="339">
        <f>RANK(M11,M$11:M$12,0)</f>
        <v>2</v>
      </c>
      <c r="O11" s="337">
        <v>230</v>
      </c>
      <c r="P11" s="436">
        <f>O11/3.3-IF($U11=1,0.5,IF($U11=2,1,0))</f>
        <v>69.6969696969697</v>
      </c>
      <c r="Q11" s="339">
        <f>RANK(P11,P$11:P$12,0)</f>
        <v>1</v>
      </c>
      <c r="R11" s="337">
        <v>239.5</v>
      </c>
      <c r="S11" s="436">
        <f>R11/3.3-IF($U11=1,0.5,IF($U11=2,1,0))</f>
        <v>72.57575757575758</v>
      </c>
      <c r="T11" s="339">
        <f>RANK(S11,S$11:S$12,0)</f>
        <v>1</v>
      </c>
      <c r="U11" s="339"/>
      <c r="V11" s="339"/>
      <c r="W11" s="337">
        <f>L11+O11+R11</f>
        <v>707</v>
      </c>
      <c r="X11" s="340"/>
      <c r="Y11" s="436">
        <f>ROUND(SUM(M11,P11,S11)/3,3)</f>
        <v>71.414</v>
      </c>
      <c r="Z11" s="341" t="s">
        <v>272</v>
      </c>
    </row>
    <row r="12" spans="1:26" s="342" customFormat="1" ht="43.5" customHeight="1">
      <c r="A12" s="335">
        <v>2</v>
      </c>
      <c r="B12" s="336"/>
      <c r="C12" s="437"/>
      <c r="D12" s="152" t="s">
        <v>128</v>
      </c>
      <c r="E12" s="409" t="s">
        <v>129</v>
      </c>
      <c r="F12" s="412" t="s">
        <v>26</v>
      </c>
      <c r="G12" s="130" t="s">
        <v>130</v>
      </c>
      <c r="H12" s="131" t="s">
        <v>131</v>
      </c>
      <c r="I12" s="78" t="s">
        <v>323</v>
      </c>
      <c r="J12" s="76" t="s">
        <v>21</v>
      </c>
      <c r="K12" s="159" t="s">
        <v>20</v>
      </c>
      <c r="L12" s="337">
        <v>238.5</v>
      </c>
      <c r="M12" s="436">
        <f>L12/3.3-IF($U12=1,0.5,IF($U12=2,1,0))</f>
        <v>72.27272727272728</v>
      </c>
      <c r="N12" s="339">
        <f>RANK(M12,M$11:M$12,0)</f>
        <v>1</v>
      </c>
      <c r="O12" s="337">
        <v>230</v>
      </c>
      <c r="P12" s="436">
        <f>O12/3.3-IF($U12=1,0.5,IF($U12=2,1,0))</f>
        <v>69.6969696969697</v>
      </c>
      <c r="Q12" s="339">
        <f>RANK(P12,P$11:P$12,0)</f>
        <v>1</v>
      </c>
      <c r="R12" s="337">
        <v>232.5</v>
      </c>
      <c r="S12" s="436">
        <f>R12/3.3-IF($U12=1,0.5,IF($U12=2,1,0))</f>
        <v>70.45454545454545</v>
      </c>
      <c r="T12" s="339">
        <f>RANK(S12,S$11:S$12,0)</f>
        <v>2</v>
      </c>
      <c r="U12" s="339"/>
      <c r="V12" s="339"/>
      <c r="W12" s="337">
        <f>L12+O12+R12</f>
        <v>701</v>
      </c>
      <c r="X12" s="340"/>
      <c r="Y12" s="436">
        <f>ROUND(SUM(M12,P12,S12)/3,3)</f>
        <v>70.808</v>
      </c>
      <c r="Z12" s="341" t="s">
        <v>272</v>
      </c>
    </row>
    <row r="13" spans="1:26" ht="48" customHeight="1">
      <c r="A13" s="51"/>
      <c r="B13" s="51"/>
      <c r="C13" s="51"/>
      <c r="D13" s="51"/>
      <c r="E13" s="51"/>
      <c r="F13" s="51"/>
      <c r="G13" s="51"/>
      <c r="H13" s="51"/>
      <c r="J13" s="51"/>
      <c r="K13" s="41"/>
      <c r="L13" s="53"/>
      <c r="M13" s="51"/>
      <c r="N13" s="51"/>
      <c r="O13" s="181"/>
      <c r="P13" s="182"/>
      <c r="Q13" s="51"/>
      <c r="R13" s="181"/>
      <c r="S13" s="182"/>
      <c r="T13" s="51"/>
      <c r="U13" s="51"/>
      <c r="V13" s="51"/>
      <c r="W13" s="51"/>
      <c r="X13" s="51"/>
      <c r="Y13" s="182"/>
      <c r="Z13" s="51"/>
    </row>
    <row r="14" spans="1:26" ht="26.25" customHeight="1">
      <c r="A14" s="51"/>
      <c r="B14" s="51"/>
      <c r="C14" s="51"/>
      <c r="D14" s="51" t="s">
        <v>15</v>
      </c>
      <c r="E14" s="51"/>
      <c r="F14" s="51"/>
      <c r="G14" s="51"/>
      <c r="H14" s="51"/>
      <c r="J14" s="51"/>
      <c r="K14" s="41" t="s">
        <v>267</v>
      </c>
      <c r="L14" s="53"/>
      <c r="M14" s="51"/>
      <c r="N14" s="51"/>
      <c r="O14" s="181"/>
      <c r="P14" s="182"/>
      <c r="Q14" s="51"/>
      <c r="R14" s="181"/>
      <c r="S14" s="182"/>
      <c r="T14" s="51"/>
      <c r="U14" s="51"/>
      <c r="V14" s="51"/>
      <c r="W14" s="51"/>
      <c r="X14" s="51"/>
      <c r="Y14" s="182"/>
      <c r="Z14" s="51"/>
    </row>
    <row r="15" spans="1:26" ht="26.25" customHeight="1">
      <c r="A15" s="51"/>
      <c r="B15" s="51"/>
      <c r="C15" s="51"/>
      <c r="D15" s="51"/>
      <c r="E15" s="51"/>
      <c r="F15" s="51"/>
      <c r="G15" s="51"/>
      <c r="H15" s="51"/>
      <c r="J15" s="51"/>
      <c r="K15" s="41"/>
      <c r="L15" s="53"/>
      <c r="M15" s="51"/>
      <c r="N15" s="51"/>
      <c r="O15" s="181"/>
      <c r="P15" s="182"/>
      <c r="Q15" s="51"/>
      <c r="R15" s="181"/>
      <c r="S15" s="182"/>
      <c r="T15" s="51"/>
      <c r="U15" s="51"/>
      <c r="V15" s="51"/>
      <c r="W15" s="51"/>
      <c r="X15" s="51"/>
      <c r="Y15" s="182"/>
      <c r="Z15" s="51"/>
    </row>
    <row r="16" spans="1:26" ht="17.25" customHeight="1">
      <c r="A16" s="51"/>
      <c r="B16" s="51"/>
      <c r="C16" s="51"/>
      <c r="D16" s="51" t="s">
        <v>52</v>
      </c>
      <c r="E16" s="51"/>
      <c r="F16" s="51"/>
      <c r="G16" s="51"/>
      <c r="H16" s="51"/>
      <c r="J16" s="51"/>
      <c r="K16" s="51" t="s">
        <v>244</v>
      </c>
      <c r="L16" s="53"/>
      <c r="M16" s="51"/>
      <c r="N16" s="51"/>
      <c r="O16" s="181"/>
      <c r="P16" s="182"/>
      <c r="Q16" s="51"/>
      <c r="R16" s="181"/>
      <c r="S16" s="182"/>
      <c r="T16" s="51"/>
      <c r="U16" s="51"/>
      <c r="V16" s="51"/>
      <c r="W16" s="51"/>
      <c r="X16" s="51"/>
      <c r="Y16" s="182"/>
      <c r="Z16" s="51"/>
    </row>
    <row r="17" spans="1:26" ht="17.25" customHeight="1">
      <c r="A17" s="51"/>
      <c r="B17" s="51"/>
      <c r="C17" s="51"/>
      <c r="D17" s="51"/>
      <c r="E17" s="51"/>
      <c r="F17" s="51"/>
      <c r="G17" s="51"/>
      <c r="H17" s="51"/>
      <c r="J17" s="51"/>
      <c r="K17" s="51"/>
      <c r="L17" s="53"/>
      <c r="M17" s="51"/>
      <c r="N17" s="51"/>
      <c r="O17" s="181"/>
      <c r="P17" s="182"/>
      <c r="Q17" s="51"/>
      <c r="R17" s="181"/>
      <c r="S17" s="182"/>
      <c r="T17" s="51"/>
      <c r="U17" s="51"/>
      <c r="V17" s="51"/>
      <c r="W17" s="51"/>
      <c r="X17" s="51"/>
      <c r="Y17" s="182"/>
      <c r="Z17" s="51"/>
    </row>
    <row r="18" spans="1:26" ht="27.75" customHeight="1">
      <c r="A18" s="51"/>
      <c r="B18" s="51"/>
      <c r="C18" s="51"/>
      <c r="D18" s="51" t="s">
        <v>16</v>
      </c>
      <c r="E18" s="51"/>
      <c r="F18" s="51"/>
      <c r="G18" s="51"/>
      <c r="H18" s="51"/>
      <c r="J18" s="51"/>
      <c r="K18" s="41" t="s">
        <v>245</v>
      </c>
      <c r="L18" s="53"/>
      <c r="M18" s="42"/>
      <c r="O18" s="181"/>
      <c r="P18" s="182"/>
      <c r="Q18" s="51"/>
      <c r="R18" s="181"/>
      <c r="S18" s="182"/>
      <c r="T18" s="51"/>
      <c r="U18" s="51"/>
      <c r="V18" s="51"/>
      <c r="W18" s="51"/>
      <c r="X18" s="51"/>
      <c r="Y18" s="182"/>
      <c r="Z18" s="51"/>
    </row>
  </sheetData>
  <sheetProtection/>
  <protectedRanges>
    <protectedRange sqref="K11" name="Диапазон1_3_1_1_3_11_1_1_3_1_1_2_1_3_3_1_1"/>
  </protectedRanges>
  <mergeCells count="26">
    <mergeCell ref="Z8:Z9"/>
    <mergeCell ref="A10:Z10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V7:Z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85" zoomScaleSheetLayoutView="85" workbookViewId="0" topLeftCell="A7">
      <selection activeCell="G16" sqref="G16"/>
    </sheetView>
  </sheetViews>
  <sheetFormatPr defaultColWidth="9.140625" defaultRowHeight="12.75"/>
  <cols>
    <col min="1" max="1" width="6.8515625" style="42" customWidth="1"/>
    <col min="2" max="2" width="6.8515625" style="42" hidden="1" customWidth="1"/>
    <col min="3" max="3" width="7.28125" style="42" hidden="1" customWidth="1"/>
    <col min="4" max="4" width="16.8515625" style="42" customWidth="1"/>
    <col min="5" max="5" width="8.28125" style="42" customWidth="1"/>
    <col min="6" max="6" width="7.00390625" style="42" customWidth="1"/>
    <col min="7" max="7" width="26.00390625" style="42" customWidth="1"/>
    <col min="8" max="8" width="9.7109375" style="42" customWidth="1"/>
    <col min="9" max="9" width="15.140625" style="42" customWidth="1"/>
    <col min="10" max="10" width="12.7109375" style="42" hidden="1" customWidth="1"/>
    <col min="11" max="11" width="23.140625" style="42" customWidth="1"/>
    <col min="12" max="12" width="6.28125" style="183" customWidth="1"/>
    <col min="13" max="13" width="8.7109375" style="184" customWidth="1"/>
    <col min="14" max="14" width="5.7109375" style="42" customWidth="1"/>
    <col min="15" max="15" width="6.421875" style="183" customWidth="1"/>
    <col min="16" max="16" width="8.7109375" style="184" customWidth="1"/>
    <col min="17" max="17" width="3.7109375" style="42" customWidth="1"/>
    <col min="18" max="18" width="6.421875" style="183" customWidth="1"/>
    <col min="19" max="19" width="8.7109375" style="184" customWidth="1"/>
    <col min="20" max="20" width="3.7109375" style="42" customWidth="1"/>
    <col min="21" max="22" width="4.8515625" style="42" customWidth="1"/>
    <col min="23" max="23" width="6.28125" style="42" customWidth="1"/>
    <col min="24" max="24" width="6.7109375" style="42" hidden="1" customWidth="1"/>
    <col min="25" max="25" width="9.7109375" style="184" customWidth="1"/>
    <col min="26" max="26" width="7.28125" style="42" customWidth="1"/>
    <col min="27" max="27" width="0.42578125" style="42" customWidth="1"/>
    <col min="28" max="16384" width="9.140625" style="42" customWidth="1"/>
  </cols>
  <sheetData>
    <row r="1" spans="1:26" s="160" customFormat="1" ht="55.5" customHeight="1">
      <c r="A1" s="192" t="s">
        <v>320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 s="162" customFormat="1" ht="15.75" customHeight="1">
      <c r="A2" s="194" t="s">
        <v>246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s="162" customFormat="1" ht="15.75" customHeight="1">
      <c r="A3" s="438" t="s">
        <v>0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</row>
    <row r="4" spans="1:26" s="162" customFormat="1" ht="15.75" customHeight="1">
      <c r="A4" s="390" t="s">
        <v>324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</row>
    <row r="5" spans="1:26" ht="18.75" customHeight="1">
      <c r="A5" s="222" t="s">
        <v>322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spans="1:26" ht="18.7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</row>
    <row r="7" spans="1:26" s="166" customFormat="1" ht="15" customHeight="1">
      <c r="A7" s="20" t="s">
        <v>17</v>
      </c>
      <c r="B7" s="163"/>
      <c r="C7" s="164"/>
      <c r="D7" s="164"/>
      <c r="E7" s="164"/>
      <c r="F7" s="164"/>
      <c r="G7" s="164"/>
      <c r="H7" s="164"/>
      <c r="I7" s="165"/>
      <c r="J7" s="165"/>
      <c r="V7" s="202" t="s">
        <v>265</v>
      </c>
      <c r="W7" s="202"/>
      <c r="X7" s="202"/>
      <c r="Y7" s="202"/>
      <c r="Z7" s="202"/>
    </row>
    <row r="8" spans="1:26" s="168" customFormat="1" ht="19.5" customHeight="1">
      <c r="A8" s="203" t="s">
        <v>248</v>
      </c>
      <c r="B8" s="204" t="s">
        <v>3</v>
      </c>
      <c r="C8" s="200" t="s">
        <v>4</v>
      </c>
      <c r="D8" s="191" t="s">
        <v>250</v>
      </c>
      <c r="E8" s="191" t="s">
        <v>6</v>
      </c>
      <c r="F8" s="203" t="s">
        <v>7</v>
      </c>
      <c r="G8" s="191" t="s">
        <v>251</v>
      </c>
      <c r="H8" s="191" t="s">
        <v>6</v>
      </c>
      <c r="I8" s="191" t="s">
        <v>9</v>
      </c>
      <c r="J8" s="428"/>
      <c r="K8" s="191" t="s">
        <v>11</v>
      </c>
      <c r="L8" s="197" t="s">
        <v>252</v>
      </c>
      <c r="M8" s="197"/>
      <c r="N8" s="197"/>
      <c r="O8" s="197" t="s">
        <v>253</v>
      </c>
      <c r="P8" s="197"/>
      <c r="Q8" s="197"/>
      <c r="R8" s="197" t="s">
        <v>321</v>
      </c>
      <c r="S8" s="197"/>
      <c r="T8" s="197"/>
      <c r="U8" s="198" t="s">
        <v>255</v>
      </c>
      <c r="V8" s="200" t="s">
        <v>256</v>
      </c>
      <c r="W8" s="203" t="s">
        <v>257</v>
      </c>
      <c r="X8" s="204" t="s">
        <v>258</v>
      </c>
      <c r="Y8" s="208" t="s">
        <v>259</v>
      </c>
      <c r="Z8" s="208" t="s">
        <v>260</v>
      </c>
    </row>
    <row r="9" spans="1:26" s="168" customFormat="1" ht="39.75" customHeight="1">
      <c r="A9" s="203"/>
      <c r="B9" s="204"/>
      <c r="C9" s="201"/>
      <c r="D9" s="191"/>
      <c r="E9" s="191"/>
      <c r="F9" s="203"/>
      <c r="G9" s="191"/>
      <c r="H9" s="191"/>
      <c r="I9" s="191"/>
      <c r="J9" s="428"/>
      <c r="K9" s="191"/>
      <c r="L9" s="429" t="s">
        <v>261</v>
      </c>
      <c r="M9" s="430" t="s">
        <v>262</v>
      </c>
      <c r="N9" s="431" t="s">
        <v>248</v>
      </c>
      <c r="O9" s="429" t="s">
        <v>261</v>
      </c>
      <c r="P9" s="430" t="s">
        <v>262</v>
      </c>
      <c r="Q9" s="431" t="s">
        <v>248</v>
      </c>
      <c r="R9" s="429" t="s">
        <v>261</v>
      </c>
      <c r="S9" s="430" t="s">
        <v>262</v>
      </c>
      <c r="T9" s="431" t="s">
        <v>248</v>
      </c>
      <c r="U9" s="199"/>
      <c r="V9" s="201"/>
      <c r="W9" s="203"/>
      <c r="X9" s="204"/>
      <c r="Y9" s="208"/>
      <c r="Z9" s="208"/>
    </row>
    <row r="10" spans="1:26" s="168" customFormat="1" ht="39.75" customHeight="1">
      <c r="A10" s="377" t="s">
        <v>325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9"/>
    </row>
    <row r="11" spans="1:26" s="342" customFormat="1" ht="43.5" customHeight="1">
      <c r="A11" s="335">
        <v>1</v>
      </c>
      <c r="B11" s="336"/>
      <c r="C11" s="185"/>
      <c r="D11" s="301" t="s">
        <v>124</v>
      </c>
      <c r="E11" s="302" t="s">
        <v>125</v>
      </c>
      <c r="F11" s="115" t="s">
        <v>26</v>
      </c>
      <c r="G11" s="462" t="s">
        <v>126</v>
      </c>
      <c r="H11" s="128" t="s">
        <v>127</v>
      </c>
      <c r="I11" s="463" t="s">
        <v>21</v>
      </c>
      <c r="J11" s="464" t="s">
        <v>21</v>
      </c>
      <c r="K11" s="118" t="s">
        <v>20</v>
      </c>
      <c r="L11" s="337">
        <v>239</v>
      </c>
      <c r="M11" s="436">
        <f>L11/3.4-IF($U11=1,0.5,IF($U11=2,1,0))</f>
        <v>70.29411764705883</v>
      </c>
      <c r="N11" s="339">
        <f>RANK(M11,M$11:M$13,0)</f>
        <v>1</v>
      </c>
      <c r="O11" s="337">
        <v>231</v>
      </c>
      <c r="P11" s="436">
        <f>O11/3.4-IF($U11=1,0.5,IF($U11=2,1,0))</f>
        <v>67.94117647058823</v>
      </c>
      <c r="Q11" s="339">
        <f>RANK(P11,P$11:P$13,0)</f>
        <v>1</v>
      </c>
      <c r="R11" s="337">
        <v>237</v>
      </c>
      <c r="S11" s="436">
        <f>R11/3.4-IF($U11=1,0.5,IF($U11=2,1,0))</f>
        <v>69.70588235294117</v>
      </c>
      <c r="T11" s="339">
        <f>RANK(S11,S$11:S$13,0)</f>
        <v>1</v>
      </c>
      <c r="U11" s="339"/>
      <c r="V11" s="339"/>
      <c r="W11" s="337">
        <f>L11+O11+R11</f>
        <v>707</v>
      </c>
      <c r="X11" s="340"/>
      <c r="Y11" s="436">
        <f>ROUND(SUM(M11,P11,S11)/3,3)</f>
        <v>69.314</v>
      </c>
      <c r="Z11" s="341" t="s">
        <v>272</v>
      </c>
    </row>
    <row r="12" spans="1:26" s="342" customFormat="1" ht="43.5" customHeight="1">
      <c r="A12" s="335">
        <v>2</v>
      </c>
      <c r="B12" s="336"/>
      <c r="C12" s="185"/>
      <c r="D12" s="456" t="s">
        <v>167</v>
      </c>
      <c r="E12" s="277" t="s">
        <v>168</v>
      </c>
      <c r="F12" s="457" t="s">
        <v>23</v>
      </c>
      <c r="G12" s="220" t="s">
        <v>169</v>
      </c>
      <c r="H12" s="278" t="s">
        <v>170</v>
      </c>
      <c r="I12" s="465" t="s">
        <v>171</v>
      </c>
      <c r="J12" s="458" t="s">
        <v>172</v>
      </c>
      <c r="K12" s="459" t="s">
        <v>173</v>
      </c>
      <c r="L12" s="337">
        <v>230.5</v>
      </c>
      <c r="M12" s="436">
        <f>L12/3.4-IF($U12=1,0.5,IF($U12=2,1,0))</f>
        <v>67.79411764705883</v>
      </c>
      <c r="N12" s="339">
        <f>RANK(M12,M$11:M$13,0)</f>
        <v>2</v>
      </c>
      <c r="O12" s="337">
        <v>225</v>
      </c>
      <c r="P12" s="436">
        <f>O12/3.4-IF($U12=1,0.5,IF($U12=2,1,0))</f>
        <v>66.17647058823529</v>
      </c>
      <c r="Q12" s="339">
        <f>RANK(P12,P$11:P$13,0)</f>
        <v>2</v>
      </c>
      <c r="R12" s="337">
        <v>230.5</v>
      </c>
      <c r="S12" s="436">
        <f>R12/3.4-IF($U12=1,0.5,IF($U12=2,1,0))</f>
        <v>67.79411764705883</v>
      </c>
      <c r="T12" s="339">
        <f>RANK(S12,S$11:S$13,0)</f>
        <v>2</v>
      </c>
      <c r="U12" s="339"/>
      <c r="V12" s="339"/>
      <c r="W12" s="337">
        <f>L12+O12+R12</f>
        <v>686</v>
      </c>
      <c r="X12" s="340"/>
      <c r="Y12" s="436">
        <f>ROUND(SUM(M12,P12,S12)/3,3)</f>
        <v>67.255</v>
      </c>
      <c r="Z12" s="341" t="s">
        <v>272</v>
      </c>
    </row>
    <row r="13" spans="1:26" s="342" customFormat="1" ht="43.5" customHeight="1">
      <c r="A13" s="335">
        <v>3</v>
      </c>
      <c r="B13" s="336"/>
      <c r="C13" s="185"/>
      <c r="D13" s="372" t="s">
        <v>135</v>
      </c>
      <c r="E13" s="105" t="s">
        <v>136</v>
      </c>
      <c r="F13" s="457">
        <v>1</v>
      </c>
      <c r="G13" s="460" t="s">
        <v>166</v>
      </c>
      <c r="H13" s="278" t="s">
        <v>137</v>
      </c>
      <c r="I13" s="461" t="s">
        <v>138</v>
      </c>
      <c r="J13" s="461" t="s">
        <v>139</v>
      </c>
      <c r="K13" s="279" t="s">
        <v>154</v>
      </c>
      <c r="L13" s="337">
        <v>223.5</v>
      </c>
      <c r="M13" s="436">
        <f>L13/3.4-IF($U13=1,0.5,IF($U13=2,1,0))</f>
        <v>65.73529411764706</v>
      </c>
      <c r="N13" s="339">
        <f>RANK(M13,M$11:M$13,0)</f>
        <v>3</v>
      </c>
      <c r="O13" s="337">
        <v>216.5</v>
      </c>
      <c r="P13" s="436">
        <f>O13/3.4-IF($U13=1,0.5,IF($U13=2,1,0))</f>
        <v>63.6764705882353</v>
      </c>
      <c r="Q13" s="339">
        <f>RANK(P13,P$11:P$13,0)</f>
        <v>3</v>
      </c>
      <c r="R13" s="337">
        <v>224.5</v>
      </c>
      <c r="S13" s="436">
        <f>R13/3.4-IF($U13=1,0.5,IF($U13=2,1,0))</f>
        <v>66.02941176470588</v>
      </c>
      <c r="T13" s="339">
        <f>RANK(S13,S$11:S$13,0)</f>
        <v>3</v>
      </c>
      <c r="U13" s="339"/>
      <c r="V13" s="339"/>
      <c r="W13" s="337">
        <f>L13+O13+R13</f>
        <v>664.5</v>
      </c>
      <c r="X13" s="340"/>
      <c r="Y13" s="436">
        <f>ROUND(SUM(M13,P13,S13)/3,3)</f>
        <v>65.147</v>
      </c>
      <c r="Z13" s="341" t="s">
        <v>272</v>
      </c>
    </row>
    <row r="14" spans="1:26" s="168" customFormat="1" ht="39.75" customHeight="1">
      <c r="A14" s="377" t="s">
        <v>326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9"/>
    </row>
    <row r="15" spans="1:26" s="342" customFormat="1" ht="43.5" customHeight="1">
      <c r="A15" s="335">
        <v>1</v>
      </c>
      <c r="B15" s="336"/>
      <c r="C15" s="185"/>
      <c r="D15" s="301" t="s">
        <v>97</v>
      </c>
      <c r="E15" s="343" t="s">
        <v>98</v>
      </c>
      <c r="F15" s="122" t="s">
        <v>26</v>
      </c>
      <c r="G15" s="213" t="s">
        <v>99</v>
      </c>
      <c r="H15" s="128" t="s">
        <v>100</v>
      </c>
      <c r="I15" s="463" t="s">
        <v>101</v>
      </c>
      <c r="J15" s="455" t="s">
        <v>19</v>
      </c>
      <c r="K15" s="142" t="s">
        <v>20</v>
      </c>
      <c r="L15" s="337">
        <v>227.5</v>
      </c>
      <c r="M15" s="436">
        <f>L15/3.4-IF($U15=1,0.5,IF($U15=2,1,0))</f>
        <v>66.91176470588235</v>
      </c>
      <c r="N15" s="339">
        <v>1</v>
      </c>
      <c r="O15" s="337">
        <v>235.5</v>
      </c>
      <c r="P15" s="436">
        <f>O15/3.4-IF($U15=1,0.5,IF($U15=2,1,0))</f>
        <v>69.26470588235294</v>
      </c>
      <c r="Q15" s="339">
        <v>1</v>
      </c>
      <c r="R15" s="337">
        <v>235</v>
      </c>
      <c r="S15" s="436">
        <f>R15/3.4-IF($U15=1,0.5,IF($U15=2,1,0))</f>
        <v>69.11764705882354</v>
      </c>
      <c r="T15" s="339">
        <v>1</v>
      </c>
      <c r="U15" s="339"/>
      <c r="V15" s="339"/>
      <c r="W15" s="337">
        <f>L15+O15+R15</f>
        <v>698</v>
      </c>
      <c r="X15" s="340"/>
      <c r="Y15" s="436">
        <f>ROUND(SUM(M15,P15,S15)/3,3)</f>
        <v>68.431</v>
      </c>
      <c r="Z15" s="341" t="s">
        <v>272</v>
      </c>
    </row>
    <row r="16" spans="1:26" s="342" customFormat="1" ht="41.25" customHeight="1">
      <c r="A16" s="439"/>
      <c r="B16" s="440"/>
      <c r="C16" s="441"/>
      <c r="D16" s="298"/>
      <c r="E16" s="442"/>
      <c r="F16" s="443"/>
      <c r="G16" s="444"/>
      <c r="H16" s="445"/>
      <c r="I16" s="446"/>
      <c r="J16" s="447"/>
      <c r="K16" s="448"/>
      <c r="L16" s="449"/>
      <c r="M16" s="450"/>
      <c r="N16" s="451"/>
      <c r="O16" s="449"/>
      <c r="P16" s="450"/>
      <c r="Q16" s="451"/>
      <c r="R16" s="449"/>
      <c r="S16" s="450"/>
      <c r="T16" s="451"/>
      <c r="U16" s="451"/>
      <c r="V16" s="451"/>
      <c r="W16" s="449"/>
      <c r="X16" s="452"/>
      <c r="Y16" s="450"/>
      <c r="Z16" s="453"/>
    </row>
    <row r="17" spans="1:26" ht="26.25" customHeight="1">
      <c r="A17" s="51"/>
      <c r="B17" s="51"/>
      <c r="C17" s="51"/>
      <c r="D17" s="51" t="s">
        <v>15</v>
      </c>
      <c r="E17" s="51"/>
      <c r="F17" s="51"/>
      <c r="G17" s="51"/>
      <c r="H17" s="51"/>
      <c r="J17" s="51"/>
      <c r="K17" s="41" t="s">
        <v>267</v>
      </c>
      <c r="L17" s="53"/>
      <c r="M17" s="51"/>
      <c r="N17" s="51"/>
      <c r="O17" s="181"/>
      <c r="P17" s="182"/>
      <c r="Q17" s="51"/>
      <c r="R17" s="181"/>
      <c r="S17" s="182"/>
      <c r="T17" s="51"/>
      <c r="U17" s="51"/>
      <c r="V17" s="51"/>
      <c r="W17" s="51"/>
      <c r="X17" s="51"/>
      <c r="Y17" s="182"/>
      <c r="Z17" s="51"/>
    </row>
    <row r="18" spans="1:26" ht="26.25" customHeight="1">
      <c r="A18" s="51"/>
      <c r="B18" s="51"/>
      <c r="C18" s="51"/>
      <c r="D18" s="51"/>
      <c r="E18" s="51"/>
      <c r="F18" s="51"/>
      <c r="G18" s="51"/>
      <c r="H18" s="51"/>
      <c r="J18" s="51"/>
      <c r="K18" s="41"/>
      <c r="L18" s="53"/>
      <c r="M18" s="51"/>
      <c r="N18" s="51"/>
      <c r="O18" s="181"/>
      <c r="P18" s="182"/>
      <c r="Q18" s="51"/>
      <c r="R18" s="181"/>
      <c r="S18" s="182"/>
      <c r="T18" s="51"/>
      <c r="U18" s="51"/>
      <c r="V18" s="51"/>
      <c r="W18" s="51"/>
      <c r="X18" s="51"/>
      <c r="Y18" s="182"/>
      <c r="Z18" s="51"/>
    </row>
    <row r="19" spans="1:26" ht="17.25" customHeight="1">
      <c r="A19" s="51"/>
      <c r="B19" s="51"/>
      <c r="C19" s="51"/>
      <c r="D19" s="51" t="s">
        <v>52</v>
      </c>
      <c r="E19" s="51"/>
      <c r="F19" s="51"/>
      <c r="G19" s="51"/>
      <c r="H19" s="51"/>
      <c r="J19" s="51"/>
      <c r="K19" s="51" t="s">
        <v>244</v>
      </c>
      <c r="L19" s="53"/>
      <c r="M19" s="51"/>
      <c r="N19" s="51"/>
      <c r="O19" s="181"/>
      <c r="P19" s="182"/>
      <c r="Q19" s="51"/>
      <c r="R19" s="181"/>
      <c r="S19" s="182"/>
      <c r="T19" s="51"/>
      <c r="U19" s="51"/>
      <c r="V19" s="51"/>
      <c r="W19" s="51"/>
      <c r="X19" s="51"/>
      <c r="Y19" s="182"/>
      <c r="Z19" s="51"/>
    </row>
    <row r="20" spans="1:26" ht="17.25" customHeight="1">
      <c r="A20" s="51"/>
      <c r="B20" s="51"/>
      <c r="C20" s="51"/>
      <c r="D20" s="51"/>
      <c r="E20" s="51"/>
      <c r="F20" s="51"/>
      <c r="G20" s="51"/>
      <c r="H20" s="51"/>
      <c r="J20" s="51"/>
      <c r="K20" s="51"/>
      <c r="L20" s="53"/>
      <c r="M20" s="51"/>
      <c r="N20" s="51"/>
      <c r="O20" s="181"/>
      <c r="P20" s="182"/>
      <c r="Q20" s="51"/>
      <c r="R20" s="181"/>
      <c r="S20" s="182"/>
      <c r="T20" s="51"/>
      <c r="U20" s="51"/>
      <c r="V20" s="51"/>
      <c r="W20" s="51"/>
      <c r="X20" s="51"/>
      <c r="Y20" s="182"/>
      <c r="Z20" s="51"/>
    </row>
    <row r="21" spans="1:26" ht="27.75" customHeight="1">
      <c r="A21" s="51"/>
      <c r="B21" s="51"/>
      <c r="C21" s="51"/>
      <c r="D21" s="51" t="s">
        <v>16</v>
      </c>
      <c r="E21" s="51"/>
      <c r="F21" s="51"/>
      <c r="G21" s="51"/>
      <c r="H21" s="51"/>
      <c r="J21" s="51"/>
      <c r="K21" s="41" t="s">
        <v>245</v>
      </c>
      <c r="L21" s="53"/>
      <c r="M21" s="42"/>
      <c r="O21" s="181"/>
      <c r="P21" s="182"/>
      <c r="Q21" s="51"/>
      <c r="R21" s="181"/>
      <c r="S21" s="182"/>
      <c r="T21" s="51"/>
      <c r="U21" s="51"/>
      <c r="V21" s="51"/>
      <c r="W21" s="51"/>
      <c r="X21" s="51"/>
      <c r="Y21" s="182"/>
      <c r="Z21" s="51"/>
    </row>
  </sheetData>
  <sheetProtection/>
  <protectedRanges>
    <protectedRange sqref="K12" name="Диапазон1_3_1_1_3_11_1_1_3_1_1_2_1_3_3_1_1_5"/>
  </protectedRanges>
  <mergeCells count="27">
    <mergeCell ref="Z8:Z9"/>
    <mergeCell ref="A10:Z10"/>
    <mergeCell ref="A14:Z14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C8:C9"/>
    <mergeCell ref="D8:D9"/>
    <mergeCell ref="E8:E9"/>
    <mergeCell ref="F8:F9"/>
    <mergeCell ref="A1:Z1"/>
    <mergeCell ref="A2:Z2"/>
    <mergeCell ref="A3:Z3"/>
    <mergeCell ref="A4:Z4"/>
    <mergeCell ref="A5:Z5"/>
    <mergeCell ref="V7:Z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Администратор</cp:lastModifiedBy>
  <cp:lastPrinted>2019-08-22T14:32:42Z</cp:lastPrinted>
  <dcterms:created xsi:type="dcterms:W3CDTF">2018-02-14T07:49:33Z</dcterms:created>
  <dcterms:modified xsi:type="dcterms:W3CDTF">2019-08-22T14:40:46Z</dcterms:modified>
  <cp:category/>
  <cp:version/>
  <cp:contentType/>
  <cp:contentStatus/>
</cp:coreProperties>
</file>