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605" windowHeight="9375" tabRatio="933"/>
  </bookViews>
  <sheets>
    <sheet name="МЛ" sheetId="42" r:id="rId1"/>
    <sheet name="МП" sheetId="122" r:id="rId2"/>
    <sheet name="КПюн" sheetId="79" r:id="rId3"/>
    <sheet name="КПд(ок)" sheetId="123" r:id="rId4"/>
    <sheet name="ППд В(ок)" sheetId="64" r:id="rId5"/>
    <sheet name="ППд В" sheetId="124" r:id="rId6"/>
    <sheet name="ППд А" sheetId="126" r:id="rId7"/>
    <sheet name="ППд А(ок)" sheetId="121" r:id="rId8"/>
    <sheet name="МЕ1.4" sheetId="125" r:id="rId9"/>
    <sheet name="МЕ1.4(ок)" sheetId="111" r:id="rId10"/>
    <sheet name="Судейская" sheetId="30" r:id="rId11"/>
    <sheet name="Абс_1" sheetId="112" r:id="rId12"/>
    <sheet name="Абс_2" sheetId="128" r:id="rId13"/>
    <sheet name="Абс_3" sheetId="129" r:id="rId14"/>
    <sheet name="Абс_4" sheetId="127" r:id="rId15"/>
    <sheet name="Абс_5" sheetId="130" r:id="rId16"/>
    <sheet name="Абс_6" sheetId="131" r:id="rId17"/>
  </sheets>
  <definedNames>
    <definedName name="_xlnm._FilterDatabase" localSheetId="0" hidden="1">МЛ!$A$6:$L$46</definedName>
    <definedName name="_xlnm.Print_Area" localSheetId="11">Абс_1!$A$1:$P$29</definedName>
    <definedName name="_xlnm.Print_Area" localSheetId="12">Абс_2!$A$1:$P$32</definedName>
    <definedName name="_xlnm.Print_Area" localSheetId="13">Абс_3!$A$1:$P$39</definedName>
    <definedName name="_xlnm.Print_Area" localSheetId="14">Абс_4!$A$1:$P$27</definedName>
    <definedName name="_xlnm.Print_Area" localSheetId="15">Абс_5!$A$1:$P$21</definedName>
    <definedName name="_xlnm.Print_Area" localSheetId="16">Абс_6!$A$1:$P$37</definedName>
    <definedName name="_xlnm.Print_Area" localSheetId="3">'КПд(ок)'!$A$1:$Z$19</definedName>
    <definedName name="_xlnm.Print_Area" localSheetId="2">КПюн!$A$1:$Z$24</definedName>
    <definedName name="_xlnm.Print_Area" localSheetId="8">МЕ1.4!$A$1:$Z$22</definedName>
    <definedName name="_xlnm.Print_Area" localSheetId="9">'МЕ1.4(ок)'!$A$1:$Z$21</definedName>
    <definedName name="_xlnm.Print_Area" localSheetId="0">МЛ!$A$1:$L$48</definedName>
    <definedName name="_xlnm.Print_Area" localSheetId="1">МП!$A$1:$Z$20</definedName>
    <definedName name="_xlnm.Print_Area" localSheetId="6">'ППд А'!$A$1:$Z$19</definedName>
    <definedName name="_xlnm.Print_Area" localSheetId="7">'ППд А(ок)'!$A$1:$Z$28</definedName>
    <definedName name="_xlnm.Print_Area" localSheetId="5">'ППд В'!$A$1:$AA$22</definedName>
    <definedName name="_xlnm.Print_Area" localSheetId="4">'ППд В(ок)'!$A$1:$Z$19</definedName>
    <definedName name="_xlnm.Print_Area" localSheetId="10">Судейская!$A$1:$F$58</definedName>
  </definedNames>
  <calcPr calcId="125725" refMode="R1C1"/>
</workbook>
</file>

<file path=xl/calcChain.xml><?xml version="1.0" encoding="utf-8"?>
<calcChain xmlns="http://schemas.openxmlformats.org/spreadsheetml/2006/main">
  <c r="P22" i="131"/>
  <c r="P21"/>
  <c r="P15"/>
  <c r="P14"/>
  <c r="P13"/>
  <c r="P13" i="130"/>
  <c r="P12"/>
  <c r="P14" i="129"/>
  <c r="P13"/>
  <c r="P14" i="128"/>
  <c r="P13"/>
  <c r="P13" i="127"/>
  <c r="P19" i="112"/>
  <c r="P16"/>
  <c r="P15"/>
  <c r="P14"/>
  <c r="P13"/>
  <c r="M14" i="124"/>
  <c r="M12"/>
  <c r="M13"/>
  <c r="M15"/>
  <c r="M16"/>
  <c r="W12" i="122"/>
  <c r="S12"/>
  <c r="P12"/>
  <c r="M12"/>
  <c r="Y12" s="1"/>
  <c r="W12" i="126"/>
  <c r="S12"/>
  <c r="P12"/>
  <c r="M12"/>
  <c r="W13"/>
  <c r="S13"/>
  <c r="P13"/>
  <c r="M13"/>
  <c r="W16" i="125"/>
  <c r="S16"/>
  <c r="P16"/>
  <c r="M16"/>
  <c r="W15"/>
  <c r="S15"/>
  <c r="P15"/>
  <c r="M15"/>
  <c r="W12"/>
  <c r="S12"/>
  <c r="P12"/>
  <c r="M12"/>
  <c r="W13"/>
  <c r="S13"/>
  <c r="P13"/>
  <c r="M13"/>
  <c r="W14"/>
  <c r="S14"/>
  <c r="P14"/>
  <c r="Q15" s="1"/>
  <c r="M14"/>
  <c r="S13" i="111"/>
  <c r="S12"/>
  <c r="S14"/>
  <c r="P13"/>
  <c r="P12"/>
  <c r="P14"/>
  <c r="M13"/>
  <c r="M12"/>
  <c r="M14"/>
  <c r="S15"/>
  <c r="P15"/>
  <c r="M15"/>
  <c r="W14" i="121"/>
  <c r="W20"/>
  <c r="W22"/>
  <c r="W17"/>
  <c r="W15"/>
  <c r="W18"/>
  <c r="W16"/>
  <c r="W21"/>
  <c r="W12"/>
  <c r="W19"/>
  <c r="S14"/>
  <c r="S20"/>
  <c r="S22"/>
  <c r="S17"/>
  <c r="S15"/>
  <c r="S18"/>
  <c r="S16"/>
  <c r="S21"/>
  <c r="S12"/>
  <c r="S19"/>
  <c r="P14"/>
  <c r="P20"/>
  <c r="P22"/>
  <c r="P17"/>
  <c r="P15"/>
  <c r="P18"/>
  <c r="P16"/>
  <c r="P21"/>
  <c r="P12"/>
  <c r="P19"/>
  <c r="M14"/>
  <c r="M20"/>
  <c r="M22"/>
  <c r="Y22" s="1"/>
  <c r="M17"/>
  <c r="M15"/>
  <c r="M18"/>
  <c r="Y18" s="1"/>
  <c r="M16"/>
  <c r="M21"/>
  <c r="Y21" s="1"/>
  <c r="M12"/>
  <c r="M19"/>
  <c r="S14" i="124"/>
  <c r="S12"/>
  <c r="T12" s="1"/>
  <c r="S13"/>
  <c r="T13" s="1"/>
  <c r="S15"/>
  <c r="T14"/>
  <c r="T15"/>
  <c r="Z14"/>
  <c r="S16"/>
  <c r="T16" s="1"/>
  <c r="W12" i="64"/>
  <c r="S12"/>
  <c r="P12"/>
  <c r="M12"/>
  <c r="Y12" s="1"/>
  <c r="S12" i="123"/>
  <c r="P12"/>
  <c r="M12"/>
  <c r="S13"/>
  <c r="P13"/>
  <c r="M13"/>
  <c r="W12"/>
  <c r="W13"/>
  <c r="W13" i="79"/>
  <c r="W15"/>
  <c r="W12"/>
  <c r="W17"/>
  <c r="W14"/>
  <c r="S13"/>
  <c r="S15"/>
  <c r="S12"/>
  <c r="S17"/>
  <c r="S14"/>
  <c r="P13"/>
  <c r="P15"/>
  <c r="P12"/>
  <c r="P17"/>
  <c r="P14"/>
  <c r="S16"/>
  <c r="P16"/>
  <c r="M13"/>
  <c r="Y13" s="1"/>
  <c r="M15"/>
  <c r="M12"/>
  <c r="M17"/>
  <c r="Y17" s="1"/>
  <c r="M14"/>
  <c r="Y14" s="1"/>
  <c r="M16"/>
  <c r="Y15" i="125" l="1"/>
  <c r="Y16"/>
  <c r="T15"/>
  <c r="Y12"/>
  <c r="N15"/>
  <c r="Y13"/>
  <c r="T12"/>
  <c r="T16"/>
  <c r="Q12"/>
  <c r="Q16"/>
  <c r="Y19" i="121"/>
  <c r="Y12"/>
  <c r="Y16"/>
  <c r="Y15"/>
  <c r="Y17"/>
  <c r="Y20"/>
  <c r="Y14"/>
  <c r="Z15" i="124"/>
  <c r="Z13"/>
  <c r="Z12"/>
  <c r="U14"/>
  <c r="U13"/>
  <c r="U15"/>
  <c r="U12"/>
  <c r="N13" i="79"/>
  <c r="Q15"/>
  <c r="Q17"/>
  <c r="Y12"/>
  <c r="Q12"/>
  <c r="Y15"/>
  <c r="Q14"/>
  <c r="Q13"/>
  <c r="Q12" i="122"/>
  <c r="A12"/>
  <c r="T12"/>
  <c r="N12"/>
  <c r="Q12" i="126"/>
  <c r="Y12"/>
  <c r="T12"/>
  <c r="N13"/>
  <c r="Q13"/>
  <c r="T13"/>
  <c r="Y13"/>
  <c r="N12"/>
  <c r="N14" i="125"/>
  <c r="Q14"/>
  <c r="T14"/>
  <c r="Y14"/>
  <c r="N12"/>
  <c r="N16"/>
  <c r="N13"/>
  <c r="Q13"/>
  <c r="T13"/>
  <c r="N12" i="124"/>
  <c r="N13"/>
  <c r="N14"/>
  <c r="U16"/>
  <c r="N16"/>
  <c r="Z16"/>
  <c r="N15"/>
  <c r="Y12" i="123"/>
  <c r="Q12"/>
  <c r="T12"/>
  <c r="N13"/>
  <c r="Q13"/>
  <c r="T13"/>
  <c r="Y13"/>
  <c r="N12"/>
  <c r="T17" i="79"/>
  <c r="T15"/>
  <c r="T13"/>
  <c r="T14"/>
  <c r="T12"/>
  <c r="N14"/>
  <c r="N12"/>
  <c r="N17"/>
  <c r="N15"/>
  <c r="A13" i="126" l="1"/>
  <c r="A12"/>
  <c r="A13" i="125"/>
  <c r="A14"/>
  <c r="A16"/>
  <c r="A12"/>
  <c r="A15"/>
  <c r="A16" i="124"/>
  <c r="A14"/>
  <c r="A13"/>
  <c r="A12"/>
  <c r="A15"/>
  <c r="A13" i="123"/>
  <c r="A12"/>
  <c r="W16" i="79" l="1"/>
  <c r="Y16"/>
  <c r="W14" i="111"/>
  <c r="W13"/>
  <c r="W15"/>
  <c r="Y14"/>
  <c r="Y13"/>
  <c r="Y15"/>
  <c r="W13" i="121"/>
  <c r="S13"/>
  <c r="P13"/>
  <c r="M13"/>
  <c r="S13" i="64"/>
  <c r="T12" s="1"/>
  <c r="P13"/>
  <c r="Q12" s="1"/>
  <c r="M13"/>
  <c r="N12" s="1"/>
  <c r="W13"/>
  <c r="T20" i="121" l="1"/>
  <c r="T14"/>
  <c r="T22"/>
  <c r="T15"/>
  <c r="T17"/>
  <c r="Q14"/>
  <c r="Q22"/>
  <c r="Q20"/>
  <c r="Q17"/>
  <c r="Q15"/>
  <c r="Y13"/>
  <c r="A19" s="1"/>
  <c r="N20"/>
  <c r="N17"/>
  <c r="N22"/>
  <c r="N15"/>
  <c r="N14"/>
  <c r="T13"/>
  <c r="T21"/>
  <c r="Q21"/>
  <c r="T12"/>
  <c r="T16"/>
  <c r="T18"/>
  <c r="Q12"/>
  <c r="Q16"/>
  <c r="Q18"/>
  <c r="Q13"/>
  <c r="N12"/>
  <c r="N16"/>
  <c r="N18"/>
  <c r="N13"/>
  <c r="N21"/>
  <c r="Y13" i="64"/>
  <c r="W12" i="111"/>
  <c r="A21" i="121" l="1"/>
  <c r="A22"/>
  <c r="A18"/>
  <c r="A12"/>
  <c r="A15"/>
  <c r="A17"/>
  <c r="A16"/>
  <c r="T13" i="111"/>
  <c r="T14"/>
  <c r="T15"/>
  <c r="Q15"/>
  <c r="Q13"/>
  <c r="Q14"/>
  <c r="N13"/>
  <c r="N14"/>
  <c r="N15"/>
  <c r="A14" i="121"/>
  <c r="A20"/>
  <c r="A13"/>
  <c r="T13" i="64"/>
  <c r="Q13"/>
  <c r="N13"/>
  <c r="T16" i="79"/>
  <c r="N16"/>
  <c r="Q16"/>
  <c r="Y12" i="111"/>
  <c r="T19" i="121"/>
  <c r="Q19"/>
  <c r="N19"/>
  <c r="N12" i="111"/>
  <c r="Q12"/>
  <c r="T12"/>
  <c r="A12" i="64" l="1"/>
  <c r="A12" i="79"/>
  <c r="A15"/>
  <c r="A14"/>
  <c r="A17"/>
  <c r="A14" i="111"/>
  <c r="A13"/>
  <c r="A15"/>
  <c r="A13" i="64"/>
  <c r="A13" i="79"/>
  <c r="A16"/>
  <c r="A12" i="111" l="1"/>
</calcChain>
</file>

<file path=xl/sharedStrings.xml><?xml version="1.0" encoding="utf-8"?>
<sst xmlns="http://schemas.openxmlformats.org/spreadsheetml/2006/main" count="1901" uniqueCount="378">
  <si>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</si>
  <si>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</si>
  <si>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</si>
  <si>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</si>
  <si>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</si>
  <si>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</si>
  <si>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</si>
  <si>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</si>
  <si>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</si>
  <si>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</si>
  <si>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</si>
  <si>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</si>
  <si>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</si>
  <si>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</si>
  <si>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</si>
  <si>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</si>
  <si>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</si>
  <si>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</si>
  <si>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</si>
  <si>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</si>
  <si>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</si>
  <si>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</si>
  <si>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</si>
  <si>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</si>
  <si>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</si>
  <si>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</si>
  <si>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</si>
  <si>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</si>
  <si>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</si>
  <si>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</si>
  <si>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</si>
  <si>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</si>
  <si>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</si>
  <si>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</si>
  <si>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</si>
  <si>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</si>
  <si>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</si>
  <si>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</si>
  <si>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</si>
  <si>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</si>
  <si>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</si>
  <si>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</si>
  <si>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</si>
  <si>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</si>
  <si>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</si>
  <si>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Технический делегат</t>
  </si>
  <si>
    <t>Ассистент ст.судьи</t>
  </si>
  <si>
    <t>Блюменталь Н.А.</t>
  </si>
  <si>
    <t>Читчик</t>
  </si>
  <si>
    <t>Медиана</t>
  </si>
  <si>
    <t>КЗ "Калгановский" / Ленинградская область</t>
  </si>
  <si>
    <t>3Ю</t>
  </si>
  <si>
    <t>052006</t>
  </si>
  <si>
    <t>009672</t>
  </si>
  <si>
    <t>Волкова Ж.</t>
  </si>
  <si>
    <r>
      <t xml:space="preserve">НИКИТИНА </t>
    </r>
    <r>
      <rPr>
        <sz val="9"/>
        <rFont val="Verdana"/>
        <family val="2"/>
        <charset val="204"/>
      </rPr>
      <t>Анна, 2006</t>
    </r>
  </si>
  <si>
    <t>012006</t>
  </si>
  <si>
    <t>ДОК "Лужский"</t>
  </si>
  <si>
    <t>Лебедева А.</t>
  </si>
  <si>
    <t>038206</t>
  </si>
  <si>
    <t>Сокырка И.</t>
  </si>
  <si>
    <t>КСК "Лужаночка"/
Ленинградская область</t>
  </si>
  <si>
    <r>
      <t xml:space="preserve">БАРАНОВА </t>
    </r>
    <r>
      <rPr>
        <sz val="9"/>
        <rFont val="Verdana"/>
        <family val="2"/>
        <charset val="204"/>
      </rPr>
      <t>Эльвира, 2006</t>
    </r>
  </si>
  <si>
    <t>032506</t>
  </si>
  <si>
    <t>Морковкин Г.</t>
  </si>
  <si>
    <t>006977</t>
  </si>
  <si>
    <r>
      <t>БОНАКВА</t>
    </r>
    <r>
      <rPr>
        <sz val="9"/>
        <rFont val="Verdana"/>
        <family val="2"/>
        <charset val="204"/>
      </rPr>
      <t>-05, коб., гнед., ольд., Палегро, Польша</t>
    </r>
  </si>
  <si>
    <t>КЗ "Калгановский"/ 
Ленинградская область</t>
  </si>
  <si>
    <r>
      <t>ЛИДЕР</t>
    </r>
    <r>
      <rPr>
        <sz val="9"/>
        <rFont val="Verdana"/>
        <family val="2"/>
        <charset val="204"/>
      </rPr>
      <t>-08, мер., бул., полукр., Дрейф, Россия</t>
    </r>
  </si>
  <si>
    <t>С</t>
  </si>
  <si>
    <t>Шеф-стюард</t>
  </si>
  <si>
    <r>
      <t>КРАСОВА</t>
    </r>
    <r>
      <rPr>
        <sz val="9"/>
        <rFont val="Verdana"/>
        <family val="2"/>
        <charset val="204"/>
      </rPr>
      <t xml:space="preserve"> Вероника, 2006</t>
    </r>
  </si>
  <si>
    <r>
      <t xml:space="preserve">АНДРЕЕВА </t>
    </r>
    <r>
      <rPr>
        <sz val="9"/>
        <rFont val="Verdana"/>
        <family val="2"/>
        <charset val="204"/>
      </rPr>
      <t>Мария, 2006</t>
    </r>
  </si>
  <si>
    <r>
      <t xml:space="preserve">МЕРЕЖКО </t>
    </r>
    <r>
      <rPr>
        <sz val="9"/>
        <rFont val="Verdana"/>
        <family val="2"/>
        <charset val="204"/>
      </rPr>
      <t>Екатерина, 2006</t>
    </r>
  </si>
  <si>
    <t>КСК "Звёздный"/ 
Ленинградская область</t>
  </si>
  <si>
    <t>Справка о составе судейской коллегии:</t>
  </si>
  <si>
    <t>КК "Фарфор" /
 Новгородская область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</si>
  <si>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</si>
  <si>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</si>
  <si>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</si>
  <si>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</si>
  <si>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</si>
  <si>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</si>
  <si>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</si>
  <si>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</si>
  <si>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011273</t>
  </si>
  <si>
    <t>Назарова Д.</t>
  </si>
  <si>
    <t>048900</t>
  </si>
  <si>
    <t>017486</t>
  </si>
  <si>
    <t>Бондаренко Е.</t>
  </si>
  <si>
    <t>КСОЦ "Берегиня" /
 Санкт-Петербург</t>
  </si>
  <si>
    <t>015309</t>
  </si>
  <si>
    <t>КСОЦ "Берегиня" / 
Ленинградская область</t>
  </si>
  <si>
    <t>030207</t>
  </si>
  <si>
    <t>014817</t>
  </si>
  <si>
    <t>Сентерева О.</t>
  </si>
  <si>
    <t>004408</t>
  </si>
  <si>
    <t>016608</t>
  </si>
  <si>
    <t>010556</t>
  </si>
  <si>
    <t>009207</t>
  </si>
  <si>
    <t>Мальчики и девочки до 15 лет,
 юноши и девушки 14-18 лет, юниоры и юниорки 16-21 лет, мужчины и женщины</t>
  </si>
  <si>
    <t>мальчики и девочки до 15 лет</t>
  </si>
  <si>
    <t>ПРЕДВАРИТЕЛЬНЫЙ ПРИЗ В. Дети (FEI 2020)</t>
  </si>
  <si>
    <t>СС1К</t>
  </si>
  <si>
    <t>СС2К</t>
  </si>
  <si>
    <t>Зачет "Открытый класс"</t>
  </si>
  <si>
    <t>Блюменталь Н. - СС1К - Санкт-Петербург</t>
  </si>
  <si>
    <t>Михайлова Я.</t>
  </si>
  <si>
    <t>Тюгаева А.</t>
  </si>
  <si>
    <t>Кротова Н.В.</t>
  </si>
  <si>
    <t>Судья-член Гранд-Жюри, Технический Делегат</t>
  </si>
  <si>
    <t>Судья-член Гранд-Жюри</t>
  </si>
  <si>
    <t>СПРАВКА о количестве субъектов РФ</t>
  </si>
  <si>
    <t>ВСЕГО РЕГИОНОВ:</t>
  </si>
  <si>
    <t>001079</t>
  </si>
  <si>
    <t>Новикова Е.</t>
  </si>
  <si>
    <t>КК "Елизарово" /
Псковская область</t>
  </si>
  <si>
    <r>
      <t>МОРОЗОВА</t>
    </r>
    <r>
      <rPr>
        <sz val="9"/>
        <rFont val="Verdana"/>
        <family val="2"/>
        <charset val="204"/>
      </rPr>
      <t xml:space="preserve"> Анна, 2003</t>
    </r>
  </si>
  <si>
    <t>021403</t>
  </si>
  <si>
    <t>015978</t>
  </si>
  <si>
    <t>Морозова Е.</t>
  </si>
  <si>
    <r>
      <t>ГОВОР</t>
    </r>
    <r>
      <rPr>
        <sz val="9"/>
        <rFont val="Verdana"/>
        <family val="2"/>
        <charset val="204"/>
      </rPr>
      <t>-08, мер., т.-гн., ганн., Граф, Беларусь</t>
    </r>
  </si>
  <si>
    <r>
      <t>МАРКОВА</t>
    </r>
    <r>
      <rPr>
        <sz val="9"/>
        <rFont val="Verdana"/>
        <family val="2"/>
        <charset val="204"/>
      </rPr>
      <t xml:space="preserve"> Юлиана, 2004</t>
    </r>
  </si>
  <si>
    <t>067904</t>
  </si>
  <si>
    <r>
      <t>ГРАНД ФУЭНТЕ</t>
    </r>
    <r>
      <rPr>
        <sz val="9"/>
        <rFont val="Verdana"/>
        <family val="2"/>
        <charset val="204"/>
      </rPr>
      <t>-04, мер., св.-гн., ган., Нумер, СПХ Серебрянское</t>
    </r>
  </si>
  <si>
    <t>004989</t>
  </si>
  <si>
    <t>Леонтьева И.</t>
  </si>
  <si>
    <t>Траченко С.</t>
  </si>
  <si>
    <t>КСК "Лужаночка"/ Ленинградская область</t>
  </si>
  <si>
    <t>Сысоева И.</t>
  </si>
  <si>
    <r>
      <t>ПЕЖА</t>
    </r>
    <r>
      <rPr>
        <sz val="9"/>
        <rFont val="Verdana"/>
        <family val="2"/>
        <charset val="204"/>
      </rPr>
      <t>-05 (141), коб., бул.-пег., полукр., Лунка, Брест, Беларусь</t>
    </r>
  </si>
  <si>
    <t>019017</t>
  </si>
  <si>
    <t>096301</t>
  </si>
  <si>
    <t>022740</t>
  </si>
  <si>
    <t>Милюшенко С.</t>
  </si>
  <si>
    <t>024908</t>
  </si>
  <si>
    <r>
      <t>СОКОЛОВА</t>
    </r>
    <r>
      <rPr>
        <sz val="9"/>
        <rFont val="Verdana"/>
        <family val="2"/>
        <charset val="204"/>
      </rPr>
      <t xml:space="preserve"> Виктория, 2007</t>
    </r>
  </si>
  <si>
    <r>
      <t>ВИВИАН</t>
    </r>
    <r>
      <rPr>
        <sz val="9"/>
        <rFont val="Verdana"/>
        <family val="2"/>
        <charset val="204"/>
      </rPr>
      <t>-07, коб., рыж. трак., Вальдхайм, ПКХ "Элитар"</t>
    </r>
  </si>
  <si>
    <t>011136</t>
  </si>
  <si>
    <t>Мережко Н.</t>
  </si>
  <si>
    <t>КЗ Калгановский</t>
  </si>
  <si>
    <r>
      <t>ЖАЛЕЙКА</t>
    </r>
    <r>
      <rPr>
        <sz val="9"/>
        <rFont val="Verdana"/>
        <family val="2"/>
        <charset val="204"/>
      </rPr>
      <t>-12, коб., вор., орл.рыс., Кунак, КЗ Мельникова К.Н.</t>
    </r>
  </si>
  <si>
    <t>064106</t>
  </si>
  <si>
    <r>
      <t>ЗАБАВА</t>
    </r>
    <r>
      <rPr>
        <sz val="9"/>
        <rFont val="Verdana"/>
        <family val="2"/>
        <charset val="204"/>
      </rPr>
      <t>-12, коб., гнед.-савр., вятск., Загар, Московская обл.</t>
    </r>
  </si>
  <si>
    <t>КЗ "Калгановский"</t>
  </si>
  <si>
    <t>КЗ "Калгановский"/
Ленинградская область</t>
  </si>
  <si>
    <t>017279</t>
  </si>
  <si>
    <t>020062</t>
  </si>
  <si>
    <t>Кудринская Е.</t>
  </si>
  <si>
    <t>012975</t>
  </si>
  <si>
    <r>
      <t xml:space="preserve">ШАПОШНИКОВ </t>
    </r>
    <r>
      <rPr>
        <sz val="9"/>
        <rFont val="Verdana"/>
        <family val="2"/>
        <charset val="204"/>
      </rPr>
      <t>Денис</t>
    </r>
  </si>
  <si>
    <r>
      <t>ХОЙЕ МИА</t>
    </r>
    <r>
      <rPr>
        <sz val="9"/>
        <rFont val="Verdana"/>
        <family val="2"/>
        <charset val="204"/>
      </rPr>
      <t>-08, коб., гнед., полукр., Холдинг, СПК Серебрянка</t>
    </r>
  </si>
  <si>
    <t>Шапошников Д.</t>
  </si>
  <si>
    <r>
      <t xml:space="preserve">ЛАЗУКО </t>
    </r>
    <r>
      <rPr>
        <sz val="9"/>
        <rFont val="Verdana"/>
        <family val="2"/>
        <charset val="204"/>
      </rPr>
      <t>Елизавета, 2008</t>
    </r>
  </si>
  <si>
    <r>
      <t>АЛМАЗ</t>
    </r>
    <r>
      <rPr>
        <sz val="9"/>
        <rFont val="Verdana"/>
        <family val="2"/>
        <charset val="204"/>
      </rPr>
      <t>-09 (149), мер., гнедо-пег., класс пони, Вихрь, Ленинградская обл</t>
    </r>
  </si>
  <si>
    <r>
      <t>АРКТИКА</t>
    </r>
    <r>
      <rPr>
        <sz val="9"/>
        <rFont val="Verdana"/>
        <family val="2"/>
        <charset val="204"/>
      </rPr>
      <t>-13, коб., сер., полукр., неизв., Россия</t>
    </r>
  </si>
  <si>
    <r>
      <t>ЗАХАРОВА</t>
    </r>
    <r>
      <rPr>
        <sz val="9"/>
        <rFont val="Verdana"/>
        <family val="2"/>
        <charset val="204"/>
      </rPr>
      <t xml:space="preserve"> Ирина</t>
    </r>
  </si>
  <si>
    <t>022577</t>
  </si>
  <si>
    <t>Слотина Т.</t>
  </si>
  <si>
    <t>Новгородская область</t>
  </si>
  <si>
    <t>Ганюшкина Л.А.</t>
  </si>
  <si>
    <t>Слотина Т.М.</t>
  </si>
  <si>
    <t xml:space="preserve"> мальчики и девочки до 15 лет, юноши и девушки 14-18 лет, юниоры и юниорки 16-21 лет, мужчины и женщины</t>
  </si>
  <si>
    <t>В</t>
  </si>
  <si>
    <t>мужчины и женщины</t>
  </si>
  <si>
    <r>
      <t>ЗАХАРОВА</t>
    </r>
    <r>
      <rPr>
        <sz val="9"/>
        <rFont val="Verdana"/>
        <family val="2"/>
        <charset val="204"/>
      </rPr>
      <t xml:space="preserve"> Марина</t>
    </r>
  </si>
  <si>
    <t>Ганюшкина Л. - СС2К - Санкт-Петербург</t>
  </si>
  <si>
    <r>
      <t xml:space="preserve">ЗВЕРЕВА </t>
    </r>
    <r>
      <rPr>
        <sz val="9"/>
        <rFont val="Verdana"/>
        <family val="2"/>
        <charset val="204"/>
      </rPr>
      <t xml:space="preserve">Екатерина </t>
    </r>
  </si>
  <si>
    <t>000385</t>
  </si>
  <si>
    <r>
      <t>ПОЭМА</t>
    </r>
    <r>
      <rPr>
        <sz val="9"/>
        <rFont val="Verdana"/>
        <family val="2"/>
        <charset val="204"/>
      </rPr>
      <t>-06,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гнед., латв., Пикет, Ленинградская область</t>
    </r>
  </si>
  <si>
    <t>004441</t>
  </si>
  <si>
    <t>Зверева Е.</t>
  </si>
  <si>
    <r>
      <t>ДАГМАР</t>
    </r>
    <r>
      <rPr>
        <sz val="9"/>
        <rFont val="Verdana"/>
        <family val="2"/>
        <charset val="204"/>
      </rPr>
      <t>-06, жер., рыж., ганн., Дублер, КФК "Золотой ганновер"</t>
    </r>
    <r>
      <rPr>
        <b/>
        <sz val="9"/>
        <rFont val="Verdana"/>
        <family val="2"/>
        <charset val="204"/>
      </rPr>
      <t xml:space="preserve"> </t>
    </r>
  </si>
  <si>
    <t>Сорокина Т.</t>
  </si>
  <si>
    <t>КФХ "Золотой ганновер"/
 Ленинградская область</t>
  </si>
  <si>
    <r>
      <t>ДЖОКЕР</t>
    </r>
    <r>
      <rPr>
        <sz val="9"/>
        <rFont val="Verdana"/>
        <family val="2"/>
        <charset val="204"/>
      </rPr>
      <t>-04, рыж., мер., ганн., Дублер, КФХ "Золотой Ганновер"</t>
    </r>
  </si>
  <si>
    <t>008407</t>
  </si>
  <si>
    <r>
      <t xml:space="preserve">БЕССМЕРТНЫХ </t>
    </r>
    <r>
      <rPr>
        <sz val="9"/>
        <rFont val="Verdana"/>
        <family val="2"/>
        <charset val="204"/>
      </rPr>
      <t>Валерия, 2009</t>
    </r>
  </si>
  <si>
    <r>
      <t xml:space="preserve">ЕЛИЗАРОВА </t>
    </r>
    <r>
      <rPr>
        <sz val="9"/>
        <rFont val="Verdana"/>
        <family val="2"/>
        <charset val="204"/>
      </rPr>
      <t>Кристина, 2010</t>
    </r>
  </si>
  <si>
    <r>
      <t xml:space="preserve">ВЕРНЕР </t>
    </r>
    <r>
      <rPr>
        <sz val="9"/>
        <rFont val="Verdana"/>
        <family val="2"/>
        <charset val="204"/>
      </rPr>
      <t>Лидия</t>
    </r>
  </si>
  <si>
    <r>
      <t>ЕРГИНА</t>
    </r>
    <r>
      <rPr>
        <sz val="9"/>
        <rFont val="Verdana"/>
        <family val="2"/>
        <charset val="204"/>
      </rPr>
      <t xml:space="preserve"> Анастасия, 2009</t>
    </r>
  </si>
  <si>
    <t>КСК "Баядера Тим"/
Ленинградская область</t>
  </si>
  <si>
    <t>047509</t>
  </si>
  <si>
    <t>076807</t>
  </si>
  <si>
    <r>
      <t>КАСАБЛАНКА</t>
    </r>
    <r>
      <rPr>
        <sz val="9"/>
        <rFont val="Verdana"/>
        <family val="2"/>
        <charset val="204"/>
      </rPr>
      <t>-14, коб., гн. полукр., Кавказ, Сев.Осетия - Алания Респ.</t>
    </r>
  </si>
  <si>
    <t>022482</t>
  </si>
  <si>
    <t>Беляева И.</t>
  </si>
  <si>
    <t>Кравченко Н.</t>
  </si>
  <si>
    <t>025903</t>
  </si>
  <si>
    <r>
      <t>Д ЭСТЕЛЬ</t>
    </r>
    <r>
      <rPr>
        <sz val="9"/>
        <rFont val="Verdana"/>
        <family val="2"/>
        <charset val="204"/>
      </rPr>
      <t>-15, коб., рыж., полукр., Драгун, Псковская обл.</t>
    </r>
  </si>
  <si>
    <t>Никитина Н.</t>
  </si>
  <si>
    <r>
      <t>ДЫКОВА</t>
    </r>
    <r>
      <rPr>
        <sz val="9"/>
        <rFont val="Verdana"/>
        <family val="2"/>
        <charset val="204"/>
      </rPr>
      <t xml:space="preserve"> Алена</t>
    </r>
  </si>
  <si>
    <r>
      <t>НИКИТИНА</t>
    </r>
    <r>
      <rPr>
        <sz val="9"/>
        <rFont val="Verdana"/>
        <family val="2"/>
        <charset val="204"/>
      </rPr>
      <t xml:space="preserve"> Галина, 2009</t>
    </r>
  </si>
  <si>
    <r>
      <t xml:space="preserve">ИВАНОВА </t>
    </r>
    <r>
      <rPr>
        <sz val="9"/>
        <rFont val="Verdana"/>
        <family val="2"/>
        <charset val="204"/>
      </rPr>
      <t>Наталья</t>
    </r>
  </si>
  <si>
    <t>019691</t>
  </si>
  <si>
    <r>
      <t>ТОРРИ ГАЛЬДОНИ</t>
    </r>
    <r>
      <rPr>
        <sz val="9"/>
        <rFont val="Verdana"/>
        <family val="2"/>
        <charset val="204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</si>
  <si>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</si>
  <si>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</si>
  <si>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</si>
  <si>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r>
      <t>ЛЕБЕДЕВА</t>
    </r>
    <r>
      <rPr>
        <sz val="9"/>
        <rFont val="Verdana"/>
        <family val="2"/>
        <charset val="204"/>
      </rPr>
      <t xml:space="preserve"> Яна</t>
    </r>
  </si>
  <si>
    <t>Баранова Т.</t>
  </si>
  <si>
    <t>КСК "Лаголово"/
Ленинградская область</t>
  </si>
  <si>
    <r>
      <rPr>
        <b/>
        <sz val="14"/>
        <rFont val="Verdana"/>
        <family val="2"/>
        <charset val="204"/>
      </rPr>
      <t xml:space="preserve">КУБОК ГЛАВЫ АДМИНИСТРАЦИИ 
ЛУЖСКОГО МУНИЦИПАЛЬНОГО РАЙОНА. ФИНАЛ
Муниципальные соревнования
</t>
    </r>
    <r>
      <rPr>
        <sz val="12"/>
        <rFont val="Verdana"/>
        <family val="2"/>
        <charset val="204"/>
      </rPr>
      <t/>
    </r>
  </si>
  <si>
    <t>11 сентября 2021г.</t>
  </si>
  <si>
    <r>
      <t xml:space="preserve">АНДРЕЕВА
</t>
    </r>
    <r>
      <rPr>
        <sz val="9"/>
        <rFont val="Verdana"/>
        <family val="2"/>
        <charset val="204"/>
      </rPr>
      <t>Анастасия, 2004</t>
    </r>
  </si>
  <si>
    <r>
      <t>МАСКАРАД</t>
    </r>
    <r>
      <rPr>
        <sz val="9"/>
        <rFont val="Verdana"/>
        <family val="2"/>
        <charset val="204"/>
      </rPr>
      <t>-01, мер., сер. полукр., Мюрат, Ленинградская обл.</t>
    </r>
  </si>
  <si>
    <t>МАУ «Спорт и молодость»</t>
  </si>
  <si>
    <t>Романова Н.</t>
  </si>
  <si>
    <t>МАУ «Спорт и молодость»/
Ленинградская область,
г. Кириши</t>
  </si>
  <si>
    <r>
      <t xml:space="preserve">СИРОТИНА
</t>
    </r>
    <r>
      <rPr>
        <sz val="9"/>
        <rFont val="Verdana"/>
        <family val="2"/>
        <charset val="204"/>
      </rPr>
      <t>Кристина, 2009</t>
    </r>
  </si>
  <si>
    <r>
      <t>КУЛОН</t>
    </r>
    <r>
      <rPr>
        <sz val="9"/>
        <rFont val="Verdana"/>
        <family val="2"/>
        <charset val="204"/>
      </rPr>
      <t>-05, жер., т.-гн. трак., Орион, Ставропольский край</t>
    </r>
  </si>
  <si>
    <r>
      <t xml:space="preserve">РОТАРУ
</t>
    </r>
    <r>
      <rPr>
        <sz val="9"/>
        <rFont val="Verdana"/>
        <family val="2"/>
        <charset val="204"/>
      </rPr>
      <t>Ксения, 2006</t>
    </r>
  </si>
  <si>
    <r>
      <t xml:space="preserve">СМИРНОВА
</t>
    </r>
    <r>
      <rPr>
        <sz val="9"/>
        <rFont val="Verdana"/>
        <family val="2"/>
        <charset val="204"/>
      </rPr>
      <t>Валентина, 2005</t>
    </r>
  </si>
  <si>
    <r>
      <t xml:space="preserve">ЦЫГАНОВА </t>
    </r>
    <r>
      <rPr>
        <sz val="9"/>
        <rFont val="Verdana"/>
        <family val="2"/>
        <charset val="204"/>
      </rPr>
      <t>Дарья, 2002</t>
    </r>
  </si>
  <si>
    <r>
      <rPr>
        <b/>
        <sz val="9"/>
        <rFont val="Verdana"/>
        <family val="2"/>
        <charset val="204"/>
      </rPr>
      <t xml:space="preserve">КОВАЛЬНОГОВ
</t>
    </r>
    <r>
      <rPr>
        <sz val="9"/>
        <rFont val="Verdana"/>
        <family val="2"/>
        <charset val="204"/>
      </rPr>
      <t>Даниил, 2001</t>
    </r>
  </si>
  <si>
    <t>3</t>
  </si>
  <si>
    <r>
      <t>ДАЙМОНД ПЛЭЙ</t>
    </r>
    <r>
      <rPr>
        <sz val="9"/>
        <rFont val="Verdana"/>
        <family val="2"/>
        <charset val="204"/>
      </rPr>
      <t xml:space="preserve">-17, мер., рыж., Полукров-спорт, Пардус, ЛПХ Степановой Ю.Л </t>
    </r>
  </si>
  <si>
    <t>Ковальногов Д.Ю.</t>
  </si>
  <si>
    <r>
      <t>ДЭЙЛИ НЬЮЗ</t>
    </r>
    <r>
      <rPr>
        <sz val="9"/>
        <rFont val="Verdana"/>
        <family val="2"/>
        <charset val="204"/>
      </rPr>
      <t>-10, коб., сол., класс пони, Ноджин, Московская обл</t>
    </r>
  </si>
  <si>
    <t>014661</t>
  </si>
  <si>
    <t>Русакова М.</t>
  </si>
  <si>
    <r>
      <t xml:space="preserve">ГРИГОРЬЕВА </t>
    </r>
    <r>
      <rPr>
        <sz val="9"/>
        <rFont val="Verdana"/>
        <family val="2"/>
        <charset val="204"/>
      </rPr>
      <t>Василиса, 2004</t>
    </r>
  </si>
  <si>
    <r>
      <t>ЮНОШЕВА</t>
    </r>
    <r>
      <rPr>
        <sz val="9"/>
        <rFont val="Verdana"/>
        <family val="2"/>
        <charset val="204"/>
      </rPr>
      <t xml:space="preserve"> Варвара, 2009</t>
    </r>
  </si>
  <si>
    <t>051209</t>
  </si>
  <si>
    <r>
      <t>ВЛАСТЬ</t>
    </r>
    <r>
      <rPr>
        <sz val="9"/>
        <rFont val="Verdana"/>
        <family val="2"/>
        <charset val="204"/>
      </rPr>
      <t>-05, коб., т.-гн. полукр., Вереск, к/з "Олимп Кубани"</t>
    </r>
  </si>
  <si>
    <t>008279</t>
  </si>
  <si>
    <t>Лобастова Ж.</t>
  </si>
  <si>
    <t>Зиновьева Н.</t>
  </si>
  <si>
    <r>
      <t>ПЕЖА</t>
    </r>
    <r>
      <rPr>
        <sz val="9"/>
        <rFont val="Verdana"/>
        <family val="2"/>
        <charset val="204"/>
      </rPr>
      <t>-05, коб., бул.-пег. полукр., Лунка, Брест, Беларусь</t>
    </r>
  </si>
  <si>
    <r>
      <t xml:space="preserve">МАРКОВА
</t>
    </r>
    <r>
      <rPr>
        <sz val="9"/>
        <rFont val="Verdana"/>
        <family val="2"/>
        <charset val="204"/>
      </rPr>
      <t>Юлиана, 2004</t>
    </r>
  </si>
  <si>
    <r>
      <t>ФЕЯ</t>
    </r>
    <r>
      <rPr>
        <sz val="9"/>
        <rFont val="Verdana"/>
        <family val="2"/>
        <charset val="204"/>
      </rPr>
      <t>-10, коб., пеп.-вор. полукр., Посол, Ленинградская обл.</t>
    </r>
  </si>
  <si>
    <r>
      <t>ПОРТ-РОЯЛ</t>
    </r>
    <r>
      <rPr>
        <sz val="9"/>
        <rFont val="Verdana"/>
        <family val="2"/>
        <charset val="204"/>
      </rPr>
      <t>-16, жер., гн., трак., Орзон, Рязанский КЗ</t>
    </r>
  </si>
  <si>
    <r>
      <rPr>
        <b/>
        <sz val="9"/>
        <rFont val="Verdana"/>
        <family val="2"/>
        <charset val="204"/>
      </rPr>
      <t xml:space="preserve">ЛЕБЕДЕВА
</t>
    </r>
    <r>
      <rPr>
        <sz val="9"/>
        <rFont val="Verdana"/>
        <family val="2"/>
        <charset val="204"/>
      </rPr>
      <t>Яна</t>
    </r>
  </si>
  <si>
    <r>
      <rPr>
        <b/>
        <sz val="9"/>
        <rFont val="Verdana"/>
        <family val="2"/>
        <charset val="204"/>
      </rPr>
      <t xml:space="preserve">БЕССМЕРТНЫХ
</t>
    </r>
    <r>
      <rPr>
        <sz val="9"/>
        <rFont val="Verdana"/>
        <family val="2"/>
        <charset val="204"/>
      </rPr>
      <t>Валерия, 2009</t>
    </r>
  </si>
  <si>
    <t>КФХ "Золотой Ганновер"/
Ленинградская область</t>
  </si>
  <si>
    <t>034310</t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</si>
  <si>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</si>
  <si>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r>
      <t>ДАРИЭЛЬ</t>
    </r>
    <r>
      <rPr>
        <sz val="9"/>
        <rFont val="Verdana"/>
        <family val="2"/>
        <charset val="204"/>
      </rPr>
      <t>-08 (142), коб., вор. класс пони, Дамаск, Краснодарский край</t>
    </r>
  </si>
  <si>
    <t>КСОЦ "Берегиня"/
Санкт-Петербург</t>
  </si>
  <si>
    <t>ч/в/
Ленинградская область</t>
  </si>
  <si>
    <t>КК "Елизарово"/
Псковская область</t>
  </si>
  <si>
    <t>КК "Русское поле"/
Псковская область</t>
  </si>
  <si>
    <r>
      <rPr>
        <b/>
        <sz val="9"/>
        <rFont val="Verdana"/>
        <family val="2"/>
        <charset val="204"/>
      </rPr>
      <t>БОНДАРЕНКО</t>
    </r>
    <r>
      <rPr>
        <sz val="9"/>
        <rFont val="Verdana"/>
        <family val="2"/>
        <charset val="204"/>
      </rPr>
      <t xml:space="preserve"> Валерия, 2007</t>
    </r>
  </si>
  <si>
    <r>
      <t>ГАРРИ ПОТТЕР</t>
    </r>
    <r>
      <rPr>
        <sz val="9"/>
        <rFont val="Verdana"/>
        <family val="2"/>
        <charset val="204"/>
      </rPr>
      <t>-14, жер., гн., полукр., Оскар, Тверская обл.</t>
    </r>
  </si>
  <si>
    <t>025537</t>
  </si>
  <si>
    <t>КСОЦ "Берегиня"/
Ленинградская область</t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</si>
  <si>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</si>
  <si>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Тишкова Д.</t>
  </si>
  <si>
    <r>
      <t xml:space="preserve">ВЛАДИМИРОВА </t>
    </r>
    <r>
      <rPr>
        <sz val="9"/>
        <rFont val="Verdana"/>
        <family val="2"/>
        <charset val="204"/>
      </rPr>
      <t>Дарья, 2000</t>
    </r>
  </si>
  <si>
    <r>
      <t>ВОЛЬФРАМ</t>
    </r>
    <r>
      <rPr>
        <sz val="9"/>
        <rFont val="Verdana"/>
        <family val="2"/>
        <charset val="204"/>
      </rPr>
      <t>-14, мер., сер., полукр., Фаер, Россия</t>
    </r>
  </si>
  <si>
    <r>
      <t xml:space="preserve">РЕНОВА </t>
    </r>
    <r>
      <rPr>
        <sz val="9"/>
        <rFont val="Verdana"/>
        <family val="2"/>
        <charset val="204"/>
      </rPr>
      <t>Екатерина</t>
    </r>
  </si>
  <si>
    <t>Галухина Ю.</t>
  </si>
  <si>
    <r>
      <t>БОНДАРЕНКО</t>
    </r>
    <r>
      <rPr>
        <sz val="9"/>
        <rFont val="Verdana"/>
        <family val="2"/>
        <charset val="204"/>
      </rPr>
      <t xml:space="preserve"> Екатерина</t>
    </r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</si>
  <si>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</si>
  <si>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r>
      <t>ВОЛЬФРАМ</t>
    </r>
    <r>
      <rPr>
        <sz val="9"/>
        <rFont val="Verdana"/>
        <family val="2"/>
        <charset val="204"/>
      </rPr>
      <t>-14, жер., сер., полукр., Фаер, Россия</t>
    </r>
  </si>
  <si>
    <r>
      <rPr>
        <b/>
        <sz val="9"/>
        <rFont val="Verdana"/>
        <family val="2"/>
        <charset val="204"/>
      </rPr>
      <t xml:space="preserve">ИВАНОВА </t>
    </r>
    <r>
      <rPr>
        <sz val="9"/>
        <rFont val="Verdana"/>
        <family val="2"/>
        <charset val="204"/>
      </rPr>
      <t>Ирина, 2011</t>
    </r>
  </si>
  <si>
    <t>Малый Приз</t>
  </si>
  <si>
    <t>Командный Приз. Дети / Открытый класс</t>
  </si>
  <si>
    <t>Предварительный Приз В. Дети / Открытый класс</t>
  </si>
  <si>
    <t>Предварительный Приз А. Дети / Открытый класс</t>
  </si>
  <si>
    <t>Ковальногов Д.</t>
  </si>
  <si>
    <t>Ружинская Е. - СС1К - Ленинградская область</t>
  </si>
  <si>
    <t xml:space="preserve"> 11 сентября 2021г.</t>
  </si>
  <si>
    <r>
      <t xml:space="preserve">КУБОК ГЛАВЫ АДМИНИСТРАЦИИ 
ЛУЖСКОГО МУНИЦИПАЛЬНОГО РАЙОНА. ФИНАЛ
</t>
    </r>
    <r>
      <rPr>
        <sz val="16"/>
        <rFont val="Verdana"/>
        <family val="2"/>
        <charset val="204"/>
      </rPr>
      <t>Муниципальные соревнования</t>
    </r>
  </si>
  <si>
    <t>юноши и девушки (14-18 лет), мужчины и женщины</t>
  </si>
  <si>
    <t>Командный приз. Юноши / Открытый класс</t>
  </si>
  <si>
    <t>Судьи: С - Ганюшкина Л. - СС2К - Санкт-Петербург, В - Ружинская Е. - СС1К - Ленинградская обл., Кротова Н. - СС2К - Ленинградская обл.</t>
  </si>
  <si>
    <t>юноши и девушки 14-18 лет, юниоры и юниорки 16-21 лет, мужчины и женщины</t>
  </si>
  <si>
    <t>МАНЕЖНАЯ ЕЗДА ФКС СПб №1.4 / Открытый класс</t>
  </si>
  <si>
    <t>МАНЕЖНАЯ ЕЗДА ФКС СПб №1.4 / Дети</t>
  </si>
  <si>
    <t>КУБОК ГЛАВЫ АДМИНИСТРАЦИИ 
ЛУЖСКОГО МУНИЦИПАЛЬНОГО РАЙОНА. ФИНАЛ
Муниципальные соревнования</t>
  </si>
  <si>
    <t>Ружинская Е.В.</t>
  </si>
  <si>
    <t>Остапенко О.П.</t>
  </si>
  <si>
    <t>Кадыралиева А.В.</t>
  </si>
  <si>
    <t>СС3К</t>
  </si>
  <si>
    <t>Ассистент шеф-стюарда</t>
  </si>
  <si>
    <t>Киреева Н.В.</t>
  </si>
  <si>
    <t>Судья-секретарь</t>
  </si>
  <si>
    <t>Псковская область</t>
  </si>
  <si>
    <t>Предварительный Приз А. Дети / Всадники на молодых лошадях</t>
  </si>
  <si>
    <t>127705</t>
  </si>
  <si>
    <t>МАУ «Спорт и молодость»/ г.Кириши
Ленинградская область</t>
  </si>
  <si>
    <t>снят</t>
  </si>
  <si>
    <r>
      <t xml:space="preserve">Судьи: </t>
    </r>
    <r>
      <rPr>
        <sz val="10"/>
        <rFont val="Verdana"/>
        <family val="2"/>
        <charset val="204"/>
      </rPr>
      <t xml:space="preserve">Н - Кротова Н. - 2К - Ленинградская обл., </t>
    </r>
    <r>
      <rPr>
        <b/>
        <sz val="10"/>
        <rFont val="Verdana"/>
        <family val="2"/>
        <charset val="204"/>
      </rPr>
      <t xml:space="preserve">С - Ружинская Е. - 1К - Ленинградская обл., </t>
    </r>
    <r>
      <rPr>
        <sz val="10"/>
        <rFont val="Verdana"/>
        <family val="2"/>
        <charset val="204"/>
      </rPr>
      <t>В -  Ганюшкина Л. - 2К - Санкт-Петербург</t>
    </r>
  </si>
  <si>
    <t>B</t>
  </si>
  <si>
    <r>
      <t xml:space="preserve">Судьи: </t>
    </r>
    <r>
      <rPr>
        <sz val="10"/>
        <rFont val="Verdana"/>
        <family val="2"/>
        <charset val="204"/>
      </rPr>
      <t xml:space="preserve">Н - Ружинская Е. - 1К - Ленинградская обл., </t>
    </r>
    <r>
      <rPr>
        <b/>
        <sz val="10"/>
        <rFont val="Verdana"/>
        <family val="2"/>
        <charset val="204"/>
      </rPr>
      <t xml:space="preserve">С - Кротова Н. - 2К - Ленинградская обл., </t>
    </r>
    <r>
      <rPr>
        <sz val="10"/>
        <rFont val="Verdana"/>
        <family val="2"/>
        <charset val="204"/>
      </rPr>
      <t>В -  Ганюшкина Л. - 2К - Санкт-Петербург</t>
    </r>
  </si>
  <si>
    <r>
      <t>ДЭЙЛИ НЬЮЗ</t>
    </r>
    <r>
      <rPr>
        <sz val="9"/>
        <rFont val="Verdana"/>
        <family val="2"/>
        <charset val="204"/>
      </rPr>
      <t>-10, коб., сол., класс пони, Ноджин, Московская обл.</t>
    </r>
  </si>
  <si>
    <t>Place</t>
  </si>
  <si>
    <t>Rider_ID</t>
  </si>
  <si>
    <t>Horse_ID</t>
  </si>
  <si>
    <t>Кубок Главы Администрации Лужского Муниципального района
2021г.</t>
  </si>
  <si>
    <t>Юношеские езды</t>
  </si>
  <si>
    <t>1 этап 25.04.21</t>
  </si>
  <si>
    <t>2 этап 05.06.21</t>
  </si>
  <si>
    <t>3 этап 03.07.21</t>
  </si>
  <si>
    <t>4 этап 31.07.21</t>
  </si>
  <si>
    <t>Финал 11.09.21</t>
  </si>
  <si>
    <t>Всего</t>
  </si>
  <si>
    <t>Зачет "Юноши"</t>
  </si>
  <si>
    <r>
      <rPr>
        <b/>
        <sz val="9"/>
        <rFont val="Verdana"/>
        <family val="2"/>
        <charset val="204"/>
      </rPr>
      <t>МИХАЙЛОВА</t>
    </r>
    <r>
      <rPr>
        <sz val="9"/>
        <rFont val="Verdana"/>
        <family val="2"/>
        <charset val="204"/>
      </rPr>
      <t xml:space="preserve">
Янина, 1981</t>
    </r>
  </si>
  <si>
    <t>2</t>
  </si>
  <si>
    <r>
      <t>МАРТИНИКА</t>
    </r>
    <r>
      <rPr>
        <sz val="9"/>
        <rFont val="Verdana"/>
        <family val="2"/>
        <charset val="204"/>
      </rPr>
      <t>-11, коб., гн. полукр., Вихрь, Новгородская обл</t>
    </r>
  </si>
  <si>
    <t>Михайлова Я.Н.</t>
  </si>
  <si>
    <t>КСК "Фрирайд"/
Ленинградская область</t>
  </si>
  <si>
    <r>
      <t>МАЙБАХ</t>
    </r>
    <r>
      <rPr>
        <sz val="9"/>
        <rFont val="Verdana"/>
        <family val="2"/>
        <charset val="204"/>
      </rPr>
      <t>-11, мер., рыж. полукр., Хадас 7, Россия</t>
    </r>
  </si>
  <si>
    <t>КК "Фарфор"/
Новгородская область</t>
  </si>
  <si>
    <t>группа 2 (ППВд/ финал КПд)</t>
  </si>
  <si>
    <r>
      <t xml:space="preserve">ВОЛКОВА </t>
    </r>
    <r>
      <rPr>
        <sz val="9"/>
        <rFont val="Verdana"/>
        <family val="2"/>
        <charset val="204"/>
      </rPr>
      <t>Жанна</t>
    </r>
  </si>
  <si>
    <r>
      <t>ДОМИНИК</t>
    </r>
    <r>
      <rPr>
        <sz val="9"/>
        <rFont val="Verdana"/>
        <family val="2"/>
        <charset val="204"/>
      </rPr>
      <t>-11, мер., вор., полукр., Домбай, Кировский КЗ</t>
    </r>
  </si>
  <si>
    <r>
      <t xml:space="preserve">НЕУЙМИНА
</t>
    </r>
    <r>
      <rPr>
        <sz val="9"/>
        <rFont val="Verdana"/>
        <family val="2"/>
        <charset val="204"/>
      </rPr>
      <t>Станислава, 2003</t>
    </r>
  </si>
  <si>
    <r>
      <t>КУЛОН-05</t>
    </r>
    <r>
      <rPr>
        <sz val="9"/>
        <rFont val="Verdana"/>
        <family val="2"/>
        <charset val="204"/>
      </rPr>
      <t>, жеребец, т.-гн. трак., Орион, Ставропольский край</t>
    </r>
  </si>
  <si>
    <r>
      <t xml:space="preserve">ГОРЧАКОВА
</t>
    </r>
    <r>
      <rPr>
        <sz val="9"/>
        <rFont val="Verdana"/>
        <family val="2"/>
        <charset val="204"/>
      </rPr>
      <t>Дарья, 1984</t>
    </r>
  </si>
  <si>
    <r>
      <t>ВАЛЕНСИЯ-15</t>
    </r>
    <r>
      <rPr>
        <sz val="9"/>
        <rFont val="Verdana"/>
        <family val="2"/>
        <charset val="204"/>
      </rPr>
      <t>, кобыла, т.-гн. полукр., Просперес, Россия</t>
    </r>
  </si>
  <si>
    <t>Иванова А.Н.</t>
  </si>
  <si>
    <t>группа 1 (ППАд/ финал ППВд)</t>
  </si>
  <si>
    <t>Зачет "Дети"</t>
  </si>
  <si>
    <t>КК "Фарфор"/
 Новгородская область</t>
  </si>
  <si>
    <r>
      <t>ТЫРКАСОВА</t>
    </r>
    <r>
      <rPr>
        <sz val="9"/>
        <rFont val="Verdana"/>
        <family val="2"/>
        <charset val="204"/>
      </rPr>
      <t xml:space="preserve"> Иванна, 2008</t>
    </r>
  </si>
  <si>
    <r>
      <t>ЛАПУШКА</t>
    </r>
    <r>
      <rPr>
        <sz val="9"/>
        <rFont val="Verdana"/>
        <family val="2"/>
        <charset val="204"/>
      </rPr>
      <t>-10, коб., гнед., полукр., неизв., Россия</t>
    </r>
  </si>
  <si>
    <r>
      <rPr>
        <b/>
        <sz val="9"/>
        <rFont val="Verdana"/>
        <family val="2"/>
        <charset val="204"/>
      </rPr>
      <t>МИХАЙЛОВА</t>
    </r>
    <r>
      <rPr>
        <sz val="9"/>
        <rFont val="Verdana"/>
        <family val="2"/>
        <charset val="204"/>
      </rPr>
      <t xml:space="preserve">
Варвара, 2007</t>
    </r>
  </si>
  <si>
    <r>
      <rPr>
        <b/>
        <sz val="9"/>
        <rFont val="Verdana"/>
        <family val="2"/>
        <charset val="204"/>
      </rPr>
      <t>ЗУСЬ-СОБОЛЕВА</t>
    </r>
    <r>
      <rPr>
        <sz val="9"/>
        <rFont val="Verdana"/>
        <family val="2"/>
        <charset val="204"/>
      </rPr>
      <t xml:space="preserve">
Виктория, 2007</t>
    </r>
  </si>
  <si>
    <r>
      <t>БОТИКОВА</t>
    </r>
    <r>
      <rPr>
        <sz val="9"/>
        <rFont val="Verdana"/>
        <family val="2"/>
        <charset val="204"/>
      </rPr>
      <t xml:space="preserve"> Екатерина, 2009</t>
    </r>
  </si>
  <si>
    <r>
      <t xml:space="preserve">ЕРГИНА
</t>
    </r>
    <r>
      <rPr>
        <sz val="9"/>
        <rFont val="Verdana"/>
        <family val="2"/>
        <charset val="204"/>
      </rPr>
      <t>Анастасия, 2009</t>
    </r>
  </si>
  <si>
    <r>
      <t xml:space="preserve">БАБИЧ </t>
    </r>
    <r>
      <rPr>
        <sz val="9"/>
        <rFont val="Verdana"/>
        <family val="2"/>
        <charset val="204"/>
      </rPr>
      <t>Елизавета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2010</t>
    </r>
  </si>
  <si>
    <r>
      <t>ЛАСТИК</t>
    </r>
    <r>
      <rPr>
        <sz val="9"/>
        <rFont val="Verdana"/>
        <family val="2"/>
        <charset val="204"/>
      </rPr>
      <t>-11,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савр., класс пони, Сельдерей, Россия</t>
    </r>
  </si>
  <si>
    <r>
      <rPr>
        <b/>
        <sz val="9"/>
        <rFont val="Verdana"/>
        <family val="2"/>
        <charset val="204"/>
      </rPr>
      <t>ЗУСЬ-СОБОЛЕВА</t>
    </r>
    <r>
      <rPr>
        <sz val="9"/>
        <rFont val="Verdana"/>
        <family val="2"/>
        <charset val="204"/>
      </rPr>
      <t xml:space="preserve">
Анастасия, 2007</t>
    </r>
  </si>
  <si>
    <r>
      <t>КАЙФ</t>
    </r>
    <r>
      <rPr>
        <sz val="9"/>
        <rFont val="Verdana"/>
        <family val="2"/>
        <charset val="204"/>
      </rPr>
      <t>-14, мер., гн. орл., Фарфор, Нижегородская обл</t>
    </r>
  </si>
  <si>
    <t>Консон Ф.</t>
  </si>
  <si>
    <r>
      <t xml:space="preserve">КУДРИНСКАЯ </t>
    </r>
    <r>
      <rPr>
        <sz val="9"/>
        <rFont val="Verdana"/>
        <family val="2"/>
        <charset val="204"/>
      </rPr>
      <t>Екатерина</t>
    </r>
  </si>
  <si>
    <r>
      <t>НАХТИГАЛЬ</t>
    </r>
    <r>
      <rPr>
        <sz val="9"/>
        <rFont val="Verdana"/>
        <family val="2"/>
        <charset val="204"/>
      </rPr>
      <t xml:space="preserve">-09, коб., т.-гн., полукр., Холдинг, Санкт-Петербург </t>
    </r>
  </si>
  <si>
    <r>
      <t xml:space="preserve">РОГОЖНИКОВА
</t>
    </r>
    <r>
      <rPr>
        <sz val="9"/>
        <rFont val="Verdana"/>
        <family val="2"/>
        <charset val="204"/>
      </rPr>
      <t>Анна, 2006</t>
    </r>
  </si>
  <si>
    <r>
      <t>КАСАБЛАНКА</t>
    </r>
    <r>
      <rPr>
        <sz val="9"/>
        <rFont val="Verdana"/>
        <family val="2"/>
        <charset val="204"/>
      </rPr>
      <t>-14, коб., гнедая, полукровная, о-Кавказ</t>
    </r>
  </si>
  <si>
    <r>
      <rPr>
        <b/>
        <sz val="9"/>
        <rFont val="Verdana"/>
        <family val="2"/>
        <charset val="204"/>
      </rPr>
      <t xml:space="preserve">ЗАЛИВИНА
</t>
    </r>
    <r>
      <rPr>
        <sz val="9"/>
        <rFont val="Verdana"/>
        <family val="2"/>
        <charset val="204"/>
      </rPr>
      <t>Татьяна, 2006</t>
    </r>
  </si>
  <si>
    <r>
      <t>ЦЕНТУРИОН</t>
    </r>
    <r>
      <rPr>
        <sz val="9"/>
        <rFont val="Verdana"/>
        <family val="2"/>
        <charset val="204"/>
      </rPr>
      <t>-15, жер., бур. уэльс.пони, Грейт Дей Бай Верона, Москва г</t>
    </r>
  </si>
  <si>
    <t>КК «Адреналин»/
Ленинградская область</t>
  </si>
  <si>
    <r>
      <rPr>
        <b/>
        <sz val="9"/>
        <rFont val="Verdana"/>
        <family val="2"/>
        <charset val="204"/>
      </rPr>
      <t xml:space="preserve">ОВЧИННИКОВА
</t>
    </r>
    <r>
      <rPr>
        <sz val="9"/>
        <rFont val="Verdana"/>
        <family val="2"/>
        <charset val="204"/>
      </rPr>
      <t>Диана, 2004</t>
    </r>
  </si>
  <si>
    <r>
      <t>ХАЛЦЕДОН</t>
    </r>
    <r>
      <rPr>
        <sz val="9"/>
        <rFont val="Verdana"/>
        <family val="2"/>
        <charset val="204"/>
      </rPr>
      <t>-12, мер., рыж. полукр., Дрейф, Ленинградская обл.</t>
    </r>
  </si>
  <si>
    <t>Герасина М.</t>
  </si>
  <si>
    <r>
      <t xml:space="preserve">ИВАНОВА
</t>
    </r>
    <r>
      <rPr>
        <sz val="9"/>
        <rFont val="Verdana"/>
        <family val="2"/>
        <charset val="204"/>
      </rPr>
      <t>Анастасия, 2006</t>
    </r>
  </si>
  <si>
    <r>
      <t>ВАЛЕНСИЯ</t>
    </r>
    <r>
      <rPr>
        <sz val="9"/>
        <rFont val="Verdana"/>
        <family val="2"/>
        <charset val="204"/>
      </rPr>
      <t>-15, коб., т.-гн. полукр., Просперес, Россия</t>
    </r>
  </si>
  <si>
    <r>
      <t xml:space="preserve">ЯКОВЛЕВА
</t>
    </r>
    <r>
      <rPr>
        <sz val="9"/>
        <rFont val="Verdana"/>
        <family val="2"/>
        <charset val="204"/>
      </rPr>
      <t>Александра</t>
    </r>
  </si>
  <si>
    <r>
      <t>ФИДЕЛЬ</t>
    </r>
    <r>
      <rPr>
        <sz val="9"/>
        <rFont val="Verdana"/>
        <family val="2"/>
        <charset val="204"/>
      </rPr>
      <t>-15, коб., сол. полукр., Десерт, Крым Респ</t>
    </r>
  </si>
  <si>
    <r>
      <t>ОСЬКИНА</t>
    </r>
    <r>
      <rPr>
        <sz val="9"/>
        <rFont val="Verdana"/>
        <family val="2"/>
        <charset val="204"/>
      </rPr>
      <t xml:space="preserve"> Алина, 2001</t>
    </r>
  </si>
  <si>
    <r>
      <t xml:space="preserve">Судьи: </t>
    </r>
    <r>
      <rPr>
        <sz val="10"/>
        <rFont val="Verdana"/>
        <family val="2"/>
        <charset val="204"/>
      </rPr>
      <t xml:space="preserve">Н - Ганюшкина Л. - 2К - Санкт-Петербург, </t>
    </r>
    <r>
      <rPr>
        <b/>
        <sz val="10"/>
        <rFont val="Verdana"/>
        <family val="2"/>
        <charset val="204"/>
      </rPr>
      <t>С - Кротова Н. - 2К - Ленинградская обл.,</t>
    </r>
    <r>
      <rPr>
        <sz val="10"/>
        <rFont val="Verdana"/>
        <family val="2"/>
        <charset val="204"/>
      </rPr>
      <t xml:space="preserve"> В -  Ружинская Е. - 1К - Ленинградская обл.</t>
    </r>
  </si>
  <si>
    <r>
      <t xml:space="preserve">Судьи: </t>
    </r>
    <r>
      <rPr>
        <sz val="10"/>
        <rFont val="Verdana"/>
        <family val="2"/>
        <charset val="204"/>
      </rPr>
      <t xml:space="preserve">Н - Ганюшкина Л. - 2К - Санкт-Петербург, </t>
    </r>
    <r>
      <rPr>
        <b/>
        <sz val="10"/>
        <rFont val="Verdana"/>
        <family val="2"/>
        <charset val="204"/>
      </rPr>
      <t xml:space="preserve">С - Кротова Н. - 2К - Ленинградская обл., </t>
    </r>
    <r>
      <rPr>
        <sz val="10"/>
        <rFont val="Verdana"/>
        <family val="2"/>
        <charset val="204"/>
      </rPr>
      <t>В -  Ружинская Е. - 1К - Ленинградская обл.</t>
    </r>
  </si>
  <si>
    <t>Судья-стюард</t>
  </si>
  <si>
    <t>Быстрый Н.И.</t>
  </si>
  <si>
    <t>СС1С</t>
  </si>
  <si>
    <t>Детские езды</t>
  </si>
  <si>
    <r>
      <t xml:space="preserve">ЛЕБЕДЕВА
</t>
    </r>
    <r>
      <rPr>
        <sz val="9"/>
        <rFont val="Verdana"/>
        <family val="2"/>
        <charset val="204"/>
      </rPr>
      <t>Алла</t>
    </r>
  </si>
  <si>
    <r>
      <t>ЧЕРНЫЙ ПРИНЦ</t>
    </r>
    <r>
      <rPr>
        <sz val="9"/>
        <rFont val="Verdana"/>
        <family val="2"/>
        <charset val="204"/>
      </rPr>
      <t>-17, мер., вор. полукр., Эсхил, КЗ Калгановский</t>
    </r>
  </si>
  <si>
    <t>«КЗ Калгановский»/
Ленинградская область</t>
  </si>
  <si>
    <r>
      <rPr>
        <b/>
        <sz val="9"/>
        <rFont val="Verdana"/>
        <family val="2"/>
        <charset val="204"/>
      </rPr>
      <t>РОЖКОВА</t>
    </r>
    <r>
      <rPr>
        <sz val="9"/>
        <rFont val="Verdana"/>
        <family val="2"/>
        <charset val="204"/>
      </rPr>
      <t xml:space="preserve">
Владислава, 2003</t>
    </r>
  </si>
  <si>
    <r>
      <t>ГУРАМ ДЖАН</t>
    </r>
    <r>
      <rPr>
        <sz val="9"/>
        <rFont val="Verdana"/>
        <family val="2"/>
        <charset val="204"/>
      </rPr>
      <t>-17, мер., вор. полукр., Горхан, Россия</t>
    </r>
  </si>
  <si>
    <t>Рожкова В.</t>
  </si>
  <si>
    <t>Езды для молодых лошадей</t>
  </si>
  <si>
    <r>
      <t xml:space="preserve">ТЫРКАСОВА
</t>
    </r>
    <r>
      <rPr>
        <sz val="9"/>
        <rFont val="Verdana"/>
        <family val="2"/>
        <charset val="204"/>
      </rPr>
      <t>Иванна, 2008</t>
    </r>
  </si>
  <si>
    <r>
      <t>ЛАПУШКА</t>
    </r>
    <r>
      <rPr>
        <sz val="9"/>
        <rFont val="Verdana"/>
        <family val="2"/>
        <charset val="204"/>
      </rPr>
      <t>-10, коб., гн. полукр., н.з., Россия</t>
    </r>
  </si>
  <si>
    <r>
      <t xml:space="preserve">ЮНОШЕВА
</t>
    </r>
    <r>
      <rPr>
        <sz val="9"/>
        <rFont val="Verdana"/>
        <family val="2"/>
        <charset val="204"/>
      </rPr>
      <t xml:space="preserve">Варвара, 2009 </t>
    </r>
  </si>
  <si>
    <r>
      <t>ВЛАСТЬ</t>
    </r>
    <r>
      <rPr>
        <sz val="9"/>
        <rFont val="Verdana"/>
        <family val="2"/>
        <charset val="204"/>
      </rPr>
      <t>-05, коб., гн.. полукр., Вереск, к/з "Олимп Кубани"</t>
    </r>
  </si>
  <si>
    <t>Лобастова Ж.М.</t>
  </si>
  <si>
    <r>
      <rPr>
        <b/>
        <sz val="9"/>
        <rFont val="Verdana"/>
        <family val="2"/>
        <charset val="204"/>
      </rPr>
      <t xml:space="preserve">КОМИССАРОВА </t>
    </r>
    <r>
      <rPr>
        <sz val="9"/>
        <rFont val="Verdana"/>
        <family val="2"/>
        <charset val="204"/>
      </rPr>
      <t>Кристина, 2007</t>
    </r>
  </si>
  <si>
    <r>
      <t>БРОНЗА</t>
    </r>
    <r>
      <rPr>
        <sz val="9"/>
        <rFont val="Verdana"/>
        <family val="2"/>
        <charset val="204"/>
      </rPr>
      <t>-14, коб., гнед., арабск., Нептун, ИП Сигачев</t>
    </r>
  </si>
  <si>
    <t>ООО «КЗ Калгановский»</t>
  </si>
  <si>
    <r>
      <t xml:space="preserve">ПЛОТНИКОВА
</t>
    </r>
    <r>
      <rPr>
        <sz val="9"/>
        <rFont val="Verdana"/>
        <family val="2"/>
        <charset val="204"/>
      </rPr>
      <t>Кристина, 2006</t>
    </r>
  </si>
  <si>
    <r>
      <rPr>
        <b/>
        <sz val="9"/>
        <rFont val="Verdana"/>
        <family val="2"/>
        <charset val="204"/>
      </rPr>
      <t xml:space="preserve">ТКАЛИЧ
</t>
    </r>
    <r>
      <rPr>
        <sz val="9"/>
        <rFont val="Verdana"/>
        <family val="2"/>
        <charset val="204"/>
      </rPr>
      <t>Александр, 2006</t>
    </r>
  </si>
  <si>
    <r>
      <t>НЕОН</t>
    </r>
    <r>
      <rPr>
        <sz val="9"/>
        <rFont val="Verdana"/>
        <family val="2"/>
        <charset val="204"/>
      </rPr>
      <t>-05, мер., гн. полукр., Остап, СПК "Восход"</t>
    </r>
  </si>
  <si>
    <r>
      <t xml:space="preserve">ЛЕБЕДЕВА </t>
    </r>
    <r>
      <rPr>
        <sz val="9"/>
        <rFont val="Verdana"/>
        <family val="2"/>
        <charset val="204"/>
      </rPr>
      <t>Алла</t>
    </r>
  </si>
  <si>
    <r>
      <t>ЧЕРНЫЙ ПРИНЦ-</t>
    </r>
    <r>
      <rPr>
        <sz val="9"/>
        <rFont val="Verdana"/>
        <family val="2"/>
        <charset val="204"/>
      </rPr>
      <t>17, мер., вор., полукр., Эсхил, КЗ Калгановский</t>
    </r>
  </si>
  <si>
    <r>
      <rPr>
        <b/>
        <sz val="9"/>
        <rFont val="Verdana"/>
        <family val="2"/>
        <charset val="204"/>
      </rPr>
      <t xml:space="preserve">КУВАЙКОВА
</t>
    </r>
    <r>
      <rPr>
        <sz val="9"/>
        <rFont val="Verdana"/>
        <family val="2"/>
        <charset val="204"/>
      </rPr>
      <t>Дарья</t>
    </r>
  </si>
  <si>
    <r>
      <t>ПЕГАС</t>
    </r>
    <r>
      <rPr>
        <sz val="9"/>
        <rFont val="Verdana"/>
        <family val="2"/>
        <charset val="204"/>
      </rPr>
      <t>-17, жер., гнед., рус.рыс, Государь Лок, КЗ Калгановский</t>
    </r>
  </si>
  <si>
    <t>Кувайкова Д.</t>
  </si>
  <si>
    <r>
      <t xml:space="preserve">МЕДВЕДЕВА
</t>
    </r>
    <r>
      <rPr>
        <sz val="9"/>
        <rFont val="Verdana"/>
        <family val="2"/>
        <charset val="204"/>
      </rPr>
      <t>Марина</t>
    </r>
  </si>
  <si>
    <r>
      <t>ФЕЯ</t>
    </r>
    <r>
      <rPr>
        <sz val="9"/>
        <rFont val="Verdana"/>
        <family val="2"/>
        <charset val="204"/>
      </rPr>
      <t>-10, коб., пеп.-вор., полукр., Посол, Ленинградская обл.</t>
    </r>
  </si>
  <si>
    <r>
      <t>МУЗА</t>
    </r>
    <r>
      <rPr>
        <sz val="9"/>
        <rFont val="Verdana"/>
        <family val="2"/>
        <charset val="204"/>
      </rPr>
      <t>-16, коб., райд-пони, гн.-пег., Мёд, Ленинградская обл.</t>
    </r>
  </si>
  <si>
    <t>Пищалкина Е.</t>
  </si>
  <si>
    <t>Тестовые езды (шаг-рысь)</t>
  </si>
  <si>
    <r>
      <t xml:space="preserve">Судьи: </t>
    </r>
    <r>
      <rPr>
        <sz val="10"/>
        <rFont val="Verdana"/>
        <family val="2"/>
        <charset val="204"/>
      </rPr>
      <t xml:space="preserve">Н - Кротова Н. - 2К - Ленинградская обл., </t>
    </r>
    <r>
      <rPr>
        <b/>
        <sz val="10"/>
        <rFont val="Verdana"/>
        <family val="2"/>
        <charset val="204"/>
      </rPr>
      <t xml:space="preserve">С - Ганюшкина Л. - 2К - Санкт-Петербург, </t>
    </r>
    <r>
      <rPr>
        <sz val="10"/>
        <rFont val="Verdana"/>
        <family val="2"/>
        <charset val="204"/>
      </rPr>
      <t>В -  Ружинская Е. - 1К - Ленинградская обл.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</si>
</sst>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7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7030A0"/>
      <name val="Arial"/>
      <family val="2"/>
      <charset val="204"/>
    </font>
    <font>
      <b/>
      <i/>
      <sz val="10"/>
      <name val="Verdana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0"/>
      <name val="Arial Cyr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9"/>
      <color rgb="FF0070C0"/>
      <name val="Arial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10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164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33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2" fontId="6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5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7" fillId="0" borderId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3" fillId="41" borderId="7" applyNumberFormat="0" applyAlignment="0" applyProtection="0"/>
    <xf numFmtId="0" fontId="13" fillId="40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34" fillId="0" borderId="0"/>
    <xf numFmtId="0" fontId="7" fillId="0" borderId="0"/>
    <xf numFmtId="0" fontId="6" fillId="0" borderId="0"/>
    <xf numFmtId="0" fontId="7" fillId="0" borderId="0"/>
    <xf numFmtId="0" fontId="50" fillId="0" borderId="0"/>
    <xf numFmtId="0" fontId="34" fillId="0" borderId="0"/>
    <xf numFmtId="0" fontId="7" fillId="0" borderId="0"/>
    <xf numFmtId="0" fontId="50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1" fillId="0" borderId="0"/>
    <xf numFmtId="0" fontId="5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4" borderId="8" applyNumberFormat="0" applyFont="0" applyAlignment="0" applyProtection="0"/>
    <xf numFmtId="0" fontId="1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4" borderId="8" applyNumberFormat="0" applyFont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6" fontId="7" fillId="0" borderId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359">
    <xf numFmtId="0" fontId="0" fillId="0" borderId="0" xfId="0"/>
    <xf numFmtId="0" fontId="23" fillId="0" borderId="0" xfId="988" applyNumberFormat="1" applyFont="1" applyFill="1" applyBorder="1" applyAlignment="1" applyProtection="1">
      <alignment vertical="center"/>
      <protection locked="0"/>
    </xf>
    <xf numFmtId="49" fontId="23" fillId="0" borderId="0" xfId="988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01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9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89" applyNumberFormat="1" applyFont="1" applyFill="1" applyBorder="1" applyAlignment="1" applyProtection="1">
      <alignment vertical="center"/>
      <protection locked="0"/>
    </xf>
    <xf numFmtId="0" fontId="41" fillId="0" borderId="0" xfId="990" applyFont="1" applyAlignment="1" applyProtection="1">
      <alignment vertical="center"/>
      <protection locked="0"/>
    </xf>
    <xf numFmtId="0" fontId="6" fillId="0" borderId="0" xfId="1000" applyFont="1" applyAlignment="1" applyProtection="1">
      <alignment vertical="center"/>
      <protection locked="0"/>
    </xf>
    <xf numFmtId="0" fontId="42" fillId="0" borderId="0" xfId="1000" applyFont="1" applyAlignment="1" applyProtection="1">
      <alignment vertical="center"/>
      <protection locked="0"/>
    </xf>
    <xf numFmtId="0" fontId="43" fillId="0" borderId="0" xfId="1000" applyFont="1" applyAlignment="1" applyProtection="1">
      <alignment vertical="center"/>
      <protection locked="0"/>
    </xf>
    <xf numFmtId="0" fontId="25" fillId="0" borderId="0" xfId="1000" applyFont="1" applyProtection="1">
      <protection locked="0"/>
    </xf>
    <xf numFmtId="0" fontId="25" fillId="0" borderId="0" xfId="1000" applyFont="1" applyAlignment="1" applyProtection="1">
      <alignment wrapText="1"/>
      <protection locked="0"/>
    </xf>
    <xf numFmtId="0" fontId="25" fillId="0" borderId="0" xfId="1000" applyFont="1" applyAlignment="1" applyProtection="1">
      <alignment shrinkToFit="1"/>
      <protection locked="0"/>
    </xf>
    <xf numFmtId="1" fontId="38" fillId="0" borderId="0" xfId="1000" applyNumberFormat="1" applyFont="1" applyProtection="1">
      <protection locked="0"/>
    </xf>
    <xf numFmtId="169" fontId="25" fillId="0" borderId="0" xfId="1000" applyNumberFormat="1" applyFont="1" applyProtection="1">
      <protection locked="0"/>
    </xf>
    <xf numFmtId="0" fontId="38" fillId="0" borderId="0" xfId="1000" applyFont="1" applyProtection="1">
      <protection locked="0"/>
    </xf>
    <xf numFmtId="169" fontId="38" fillId="0" borderId="0" xfId="1000" applyNumberFormat="1" applyFont="1" applyProtection="1">
      <protection locked="0"/>
    </xf>
    <xf numFmtId="0" fontId="25" fillId="0" borderId="0" xfId="1000" applyFont="1" applyBorder="1" applyAlignment="1" applyProtection="1">
      <alignment horizontal="right" vertical="center"/>
      <protection locked="0"/>
    </xf>
    <xf numFmtId="0" fontId="43" fillId="0" borderId="0" xfId="990" applyFont="1" applyAlignment="1" applyProtection="1">
      <alignment vertical="center"/>
      <protection locked="0"/>
    </xf>
    <xf numFmtId="1" fontId="28" fillId="46" borderId="10" xfId="992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2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00" applyFont="1" applyFill="1" applyBorder="1" applyAlignment="1" applyProtection="1">
      <alignment horizontal="center" vertical="center"/>
      <protection locked="0"/>
    </xf>
    <xf numFmtId="0" fontId="30" fillId="0" borderId="0" xfId="990" applyFont="1" applyAlignment="1" applyProtection="1">
      <alignment vertical="center"/>
      <protection locked="0"/>
    </xf>
    <xf numFmtId="0" fontId="23" fillId="0" borderId="0" xfId="992" applyFont="1" applyBorder="1" applyAlignment="1" applyProtection="1">
      <alignment horizontal="center" vertical="center" wrapText="1"/>
      <protection locked="0"/>
    </xf>
    <xf numFmtId="0" fontId="23" fillId="0" borderId="0" xfId="1000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70" fontId="28" fillId="0" borderId="0" xfId="990" applyNumberFormat="1" applyFont="1" applyBorder="1" applyAlignment="1" applyProtection="1">
      <alignment horizontal="center" vertical="center" wrapText="1"/>
      <protection locked="0"/>
    </xf>
    <xf numFmtId="169" fontId="40" fillId="0" borderId="0" xfId="990" applyNumberFormat="1" applyFont="1" applyBorder="1" applyAlignment="1" applyProtection="1">
      <alignment horizontal="center" vertical="center" wrapText="1"/>
      <protection locked="0"/>
    </xf>
    <xf numFmtId="0" fontId="25" fillId="0" borderId="0" xfId="990" applyFont="1" applyBorder="1" applyAlignment="1" applyProtection="1">
      <alignment horizontal="center" vertical="center" wrapText="1"/>
      <protection locked="0"/>
    </xf>
    <xf numFmtId="1" fontId="28" fillId="0" borderId="0" xfId="990" applyNumberFormat="1" applyFont="1" applyBorder="1" applyAlignment="1" applyProtection="1">
      <alignment horizontal="center" vertical="center" wrapText="1"/>
      <protection locked="0"/>
    </xf>
    <xf numFmtId="0" fontId="26" fillId="0" borderId="0" xfId="990" applyFont="1" applyBorder="1" applyAlignment="1" applyProtection="1">
      <alignment horizontal="center" vertical="center" wrapText="1"/>
      <protection locked="0"/>
    </xf>
    <xf numFmtId="0" fontId="23" fillId="0" borderId="0" xfId="990" applyFont="1" applyAlignment="1" applyProtection="1">
      <alignment vertical="center"/>
      <protection locked="0"/>
    </xf>
    <xf numFmtId="0" fontId="6" fillId="0" borderId="0" xfId="990" applyNumberFormat="1" applyFont="1" applyFill="1" applyBorder="1" applyAlignment="1" applyProtection="1">
      <alignment horizontal="center" vertical="center"/>
      <protection locked="0"/>
    </xf>
    <xf numFmtId="0" fontId="23" fillId="0" borderId="0" xfId="990" applyNumberFormat="1" applyFont="1" applyFill="1" applyBorder="1" applyAlignment="1" applyProtection="1">
      <alignment vertical="center"/>
      <protection locked="0"/>
    </xf>
    <xf numFmtId="1" fontId="23" fillId="0" borderId="0" xfId="990" applyNumberFormat="1" applyFont="1" applyAlignment="1" applyProtection="1">
      <alignment vertical="center"/>
      <protection locked="0"/>
    </xf>
    <xf numFmtId="169" fontId="23" fillId="0" borderId="0" xfId="990" applyNumberFormat="1" applyFont="1" applyAlignment="1" applyProtection="1">
      <alignment vertical="center"/>
      <protection locked="0"/>
    </xf>
    <xf numFmtId="0" fontId="6" fillId="0" borderId="0" xfId="990" applyNumberFormat="1" applyFont="1" applyFill="1" applyBorder="1" applyAlignment="1" applyProtection="1">
      <alignment vertical="center"/>
      <protection locked="0"/>
    </xf>
    <xf numFmtId="1" fontId="41" fillId="0" borderId="0" xfId="990" applyNumberFormat="1" applyFont="1" applyAlignment="1" applyProtection="1">
      <alignment vertical="center"/>
      <protection locked="0"/>
    </xf>
    <xf numFmtId="169" fontId="41" fillId="0" borderId="0" xfId="990" applyNumberFormat="1" applyFont="1" applyAlignment="1" applyProtection="1">
      <alignment vertical="center"/>
      <protection locked="0"/>
    </xf>
    <xf numFmtId="0" fontId="26" fillId="0" borderId="0" xfId="994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75" applyNumberFormat="1" applyFont="1" applyFill="1" applyBorder="1" applyAlignment="1" applyProtection="1">
      <alignment horizontal="center" vertical="center"/>
      <protection locked="0"/>
    </xf>
    <xf numFmtId="0" fontId="6" fillId="0" borderId="0" xfId="991" applyFont="1" applyAlignment="1" applyProtection="1">
      <alignment vertical="center"/>
      <protection locked="0"/>
    </xf>
    <xf numFmtId="0" fontId="23" fillId="0" borderId="0" xfId="991" applyFont="1" applyAlignment="1" applyProtection="1">
      <alignment vertical="center"/>
      <protection locked="0"/>
    </xf>
    <xf numFmtId="169" fontId="6" fillId="0" borderId="0" xfId="991" applyNumberFormat="1" applyFont="1" applyAlignment="1" applyProtection="1">
      <alignment vertical="center"/>
      <protection locked="0"/>
    </xf>
    <xf numFmtId="1" fontId="6" fillId="0" borderId="0" xfId="991" applyNumberFormat="1" applyFont="1" applyAlignment="1" applyProtection="1">
      <alignment vertical="center"/>
      <protection locked="0"/>
    </xf>
    <xf numFmtId="0" fontId="6" fillId="0" borderId="0" xfId="995" applyFill="1" applyAlignment="1" applyProtection="1">
      <alignment vertical="center"/>
      <protection locked="0"/>
    </xf>
    <xf numFmtId="0" fontId="21" fillId="0" borderId="0" xfId="995" applyFont="1" applyFill="1" applyAlignment="1" applyProtection="1">
      <alignment vertical="center"/>
      <protection locked="0"/>
    </xf>
    <xf numFmtId="0" fontId="6" fillId="0" borderId="0" xfId="995" applyFont="1" applyFill="1" applyAlignment="1" applyProtection="1">
      <alignment horizontal="center" vertical="center"/>
      <protection locked="0"/>
    </xf>
    <xf numFmtId="0" fontId="30" fillId="0" borderId="0" xfId="995" applyFont="1" applyFill="1" applyAlignment="1" applyProtection="1">
      <alignment horizontal="center" vertical="center"/>
      <protection locked="0"/>
    </xf>
    <xf numFmtId="0" fontId="6" fillId="0" borderId="0" xfId="995" applyFill="1" applyAlignment="1" applyProtection="1">
      <alignment horizontal="center" vertical="center" wrapText="1"/>
      <protection locked="0"/>
    </xf>
    <xf numFmtId="0" fontId="22" fillId="0" borderId="0" xfId="1004" applyFont="1" applyFill="1" applyAlignment="1">
      <alignment vertical="center" wrapText="1"/>
    </xf>
    <xf numFmtId="0" fontId="6" fillId="0" borderId="0" xfId="692"/>
    <xf numFmtId="0" fontId="44" fillId="0" borderId="0" xfId="988" applyNumberFormat="1" applyFont="1" applyFill="1" applyBorder="1" applyAlignment="1" applyProtection="1">
      <alignment vertical="center"/>
      <protection locked="0"/>
    </xf>
    <xf numFmtId="0" fontId="35" fillId="0" borderId="0" xfId="990" applyFont="1" applyAlignment="1" applyProtection="1">
      <alignment horizontal="center"/>
      <protection locked="0"/>
    </xf>
    <xf numFmtId="0" fontId="44" fillId="0" borderId="10" xfId="988" applyNumberFormat="1" applyFont="1" applyFill="1" applyBorder="1" applyAlignment="1" applyProtection="1">
      <alignment vertical="center"/>
      <protection locked="0"/>
    </xf>
    <xf numFmtId="0" fontId="23" fillId="0" borderId="10" xfId="988" applyNumberFormat="1" applyFont="1" applyFill="1" applyBorder="1" applyAlignment="1" applyProtection="1">
      <alignment vertical="center"/>
      <protection locked="0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0" fontId="43" fillId="0" borderId="0" xfId="995" applyFont="1" applyFill="1" applyAlignment="1" applyProtection="1">
      <alignment vertical="center"/>
      <protection locked="0"/>
    </xf>
    <xf numFmtId="0" fontId="25" fillId="0" borderId="0" xfId="995" applyFont="1" applyFill="1" applyProtection="1">
      <protection locked="0"/>
    </xf>
    <xf numFmtId="0" fontId="25" fillId="0" borderId="0" xfId="995" applyFont="1" applyFill="1" applyAlignment="1" applyProtection="1">
      <alignment wrapText="1"/>
      <protection locked="0"/>
    </xf>
    <xf numFmtId="0" fontId="25" fillId="0" borderId="0" xfId="995" applyFont="1" applyFill="1" applyAlignment="1" applyProtection="1">
      <alignment shrinkToFit="1"/>
      <protection locked="0"/>
    </xf>
    <xf numFmtId="0" fontId="25" fillId="0" borderId="0" xfId="995" applyFont="1" applyFill="1" applyAlignment="1" applyProtection="1">
      <alignment horizontal="left"/>
      <protection locked="0"/>
    </xf>
    <xf numFmtId="0" fontId="38" fillId="0" borderId="0" xfId="995" applyFont="1" applyFill="1" applyProtection="1">
      <protection locked="0"/>
    </xf>
    <xf numFmtId="0" fontId="26" fillId="0" borderId="10" xfId="995" applyFont="1" applyFill="1" applyBorder="1" applyAlignment="1" applyProtection="1">
      <alignment horizontal="center" vertical="center" textRotation="90" wrapText="1"/>
      <protection locked="0"/>
    </xf>
    <xf numFmtId="0" fontId="26" fillId="0" borderId="10" xfId="995" applyFont="1" applyFill="1" applyBorder="1" applyAlignment="1" applyProtection="1">
      <alignment horizontal="center" vertical="center" wrapText="1"/>
      <protection locked="0"/>
    </xf>
    <xf numFmtId="0" fontId="35" fillId="0" borderId="0" xfId="995" applyFont="1" applyFill="1" applyAlignment="1" applyProtection="1">
      <alignment vertical="center" wrapText="1"/>
      <protection locked="0"/>
    </xf>
    <xf numFmtId="0" fontId="21" fillId="46" borderId="0" xfId="995" applyFont="1" applyFill="1" applyAlignment="1" applyProtection="1">
      <alignment vertical="center"/>
      <protection locked="0"/>
    </xf>
    <xf numFmtId="0" fontId="39" fillId="0" borderId="0" xfId="998" applyFont="1" applyAlignment="1" applyProtection="1">
      <alignment horizontal="right" vertical="center"/>
      <protection locked="0"/>
    </xf>
    <xf numFmtId="0" fontId="6" fillId="0" borderId="10" xfId="999" applyFont="1" applyFill="1" applyBorder="1" applyAlignment="1" applyProtection="1">
      <alignment horizontal="center" vertical="center"/>
      <protection locked="0"/>
    </xf>
    <xf numFmtId="0" fontId="23" fillId="0" borderId="10" xfId="692" applyFont="1" applyBorder="1"/>
    <xf numFmtId="0" fontId="23" fillId="0" borderId="10" xfId="988" applyNumberFormat="1" applyFont="1" applyFill="1" applyBorder="1" applyAlignment="1" applyProtection="1">
      <alignment vertical="center" wrapText="1"/>
      <protection locked="0"/>
    </xf>
    <xf numFmtId="0" fontId="30" fillId="0" borderId="0" xfId="995" applyFont="1" applyFill="1" applyAlignment="1" applyProtection="1">
      <alignment vertical="center"/>
      <protection locked="0"/>
    </xf>
    <xf numFmtId="49" fontId="28" fillId="0" borderId="10" xfId="36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8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9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1002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993" applyFont="1" applyFill="1" applyBorder="1" applyAlignment="1" applyProtection="1">
      <alignment horizontal="center" vertical="center" wrapText="1"/>
      <protection locked="0"/>
    </xf>
    <xf numFmtId="170" fontId="27" fillId="0" borderId="10" xfId="990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993" applyFont="1" applyFill="1" applyBorder="1" applyAlignment="1" applyProtection="1">
      <alignment horizontal="center" vertical="center" wrapText="1"/>
      <protection locked="0"/>
    </xf>
    <xf numFmtId="0" fontId="25" fillId="0" borderId="10" xfId="990" applyFont="1" applyFill="1" applyBorder="1" applyAlignment="1" applyProtection="1">
      <alignment horizontal="center" vertical="center" wrapText="1"/>
      <protection locked="0"/>
    </xf>
    <xf numFmtId="1" fontId="28" fillId="0" borderId="10" xfId="99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990" applyFont="1" applyFill="1" applyBorder="1" applyAlignment="1" applyProtection="1">
      <alignment horizontal="center" vertical="center" wrapText="1"/>
      <protection locked="0"/>
    </xf>
    <xf numFmtId="0" fontId="30" fillId="0" borderId="0" xfId="990" applyFont="1" applyFill="1" applyAlignment="1" applyProtection="1">
      <alignment vertical="center"/>
      <protection locked="0"/>
    </xf>
    <xf numFmtId="0" fontId="6" fillId="0" borderId="0" xfId="692" applyFont="1"/>
    <xf numFmtId="0" fontId="45" fillId="0" borderId="0" xfId="996" applyFont="1" applyAlignment="1" applyProtection="1">
      <alignment vertical="center"/>
      <protection locked="0"/>
    </xf>
    <xf numFmtId="0" fontId="25" fillId="0" borderId="10" xfId="0" applyFont="1" applyFill="1" applyBorder="1" applyAlignment="1">
      <alignment vertical="center" wrapText="1"/>
    </xf>
    <xf numFmtId="49" fontId="28" fillId="0" borderId="10" xfId="36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03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703" applyFont="1" applyFill="1" applyBorder="1" applyAlignment="1" applyProtection="1">
      <alignment horizontal="center" vertical="center" wrapText="1"/>
      <protection locked="0"/>
    </xf>
    <xf numFmtId="49" fontId="28" fillId="0" borderId="10" xfId="99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01" applyFont="1" applyFill="1" applyBorder="1" applyAlignment="1" applyProtection="1">
      <alignment horizontal="left" vertical="center" wrapText="1"/>
      <protection locked="0"/>
    </xf>
    <xf numFmtId="0" fontId="53" fillId="0" borderId="0" xfId="990" applyFont="1" applyAlignment="1" applyProtection="1">
      <alignment vertical="center"/>
      <protection locked="0"/>
    </xf>
    <xf numFmtId="0" fontId="26" fillId="0" borderId="10" xfId="990" applyFont="1" applyFill="1" applyBorder="1" applyAlignment="1" applyProtection="1">
      <alignment horizontal="center" vertical="center" wrapText="1"/>
      <protection locked="0"/>
    </xf>
    <xf numFmtId="0" fontId="6" fillId="0" borderId="0" xfId="995" applyFont="1" applyFill="1" applyBorder="1" applyAlignment="1" applyProtection="1">
      <alignment horizontal="center" vertical="center"/>
      <protection locked="0"/>
    </xf>
    <xf numFmtId="0" fontId="6" fillId="0" borderId="0" xfId="995" applyFill="1" applyBorder="1" applyAlignment="1" applyProtection="1">
      <alignment vertical="center"/>
      <protection locked="0"/>
    </xf>
    <xf numFmtId="0" fontId="30" fillId="0" borderId="0" xfId="995" applyFont="1" applyFill="1" applyBorder="1" applyAlignment="1" applyProtection="1">
      <alignment horizontal="center" vertical="center"/>
      <protection locked="0"/>
    </xf>
    <xf numFmtId="0" fontId="6" fillId="0" borderId="0" xfId="995" applyFill="1" applyBorder="1" applyAlignment="1" applyProtection="1">
      <alignment horizontal="center" vertical="center" wrapText="1"/>
      <protection locked="0"/>
    </xf>
    <xf numFmtId="0" fontId="49" fillId="0" borderId="0" xfId="692" applyFont="1" applyAlignment="1"/>
    <xf numFmtId="0" fontId="49" fillId="0" borderId="0" xfId="692" applyFont="1"/>
    <xf numFmtId="0" fontId="25" fillId="46" borderId="10" xfId="996" applyFont="1" applyFill="1" applyBorder="1" applyAlignment="1" applyProtection="1">
      <alignment vertical="center" wrapText="1"/>
      <protection locked="0"/>
    </xf>
    <xf numFmtId="49" fontId="28" fillId="46" borderId="10" xfId="99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6" applyFont="1" applyFill="1" applyBorder="1" applyAlignment="1" applyProtection="1">
      <alignment horizontal="center" vertical="center" wrapText="1"/>
      <protection locked="0"/>
    </xf>
    <xf numFmtId="0" fontId="25" fillId="46" borderId="10" xfId="996" applyFont="1" applyFill="1" applyBorder="1" applyAlignment="1" applyProtection="1">
      <alignment horizontal="left" vertical="center" wrapText="1"/>
      <protection locked="0"/>
    </xf>
    <xf numFmtId="0" fontId="28" fillId="46" borderId="10" xfId="0" applyFont="1" applyFill="1" applyBorder="1" applyAlignment="1" applyProtection="1">
      <alignment horizontal="center" vertical="center" wrapText="1"/>
      <protection locked="0"/>
    </xf>
    <xf numFmtId="49" fontId="28" fillId="46" borderId="10" xfId="36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996" applyFont="1" applyFill="1" applyBorder="1" applyAlignment="1" applyProtection="1">
      <alignment vertical="center" wrapText="1"/>
      <protection locked="0"/>
    </xf>
    <xf numFmtId="0" fontId="55" fillId="0" borderId="0" xfId="990" applyFont="1" applyAlignment="1" applyProtection="1">
      <alignment vertical="center"/>
      <protection locked="0"/>
    </xf>
    <xf numFmtId="1" fontId="28" fillId="46" borderId="10" xfId="993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3" applyNumberFormat="1" applyFont="1" applyFill="1" applyBorder="1" applyAlignment="1" applyProtection="1">
      <alignment horizontal="center" vertical="center" wrapText="1"/>
      <protection locked="0"/>
    </xf>
    <xf numFmtId="1" fontId="25" fillId="46" borderId="10" xfId="993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0" xfId="993" applyFont="1" applyFill="1" applyBorder="1" applyAlignment="1" applyProtection="1">
      <alignment horizontal="center" vertical="center" wrapText="1"/>
      <protection locked="0"/>
    </xf>
    <xf numFmtId="20" fontId="27" fillId="0" borderId="10" xfId="652" applyNumberFormat="1" applyFont="1" applyFill="1" applyBorder="1" applyAlignment="1">
      <alignment horizontal="center" vertical="center"/>
    </xf>
    <xf numFmtId="170" fontId="27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1" applyNumberFormat="1" applyFont="1" applyFill="1" applyBorder="1" applyAlignment="1" applyProtection="1">
      <alignment horizontal="center" vertical="center" wrapText="1"/>
      <protection locked="0"/>
    </xf>
    <xf numFmtId="170" fontId="26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/>
    <xf numFmtId="49" fontId="28" fillId="0" borderId="10" xfId="99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6" applyFont="1" applyFill="1" applyBorder="1" applyAlignment="1" applyProtection="1">
      <alignment horizontal="center" vertical="center" wrapText="1"/>
      <protection locked="0"/>
    </xf>
    <xf numFmtId="0" fontId="25" fillId="0" borderId="10" xfId="996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/>
    </xf>
    <xf numFmtId="49" fontId="25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30" fillId="48" borderId="0" xfId="990" applyFont="1" applyFill="1" applyAlignment="1" applyProtection="1">
      <alignment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25" fillId="0" borderId="10" xfId="1047" applyFont="1" applyFill="1" applyBorder="1" applyAlignment="1" applyProtection="1">
      <alignment horizontal="left" vertical="center" wrapText="1"/>
      <protection locked="0"/>
    </xf>
    <xf numFmtId="0" fontId="23" fillId="0" borderId="0" xfId="995" applyFont="1" applyFill="1" applyAlignment="1" applyProtection="1">
      <alignment horizontal="center" vertical="center" wrapText="1"/>
      <protection locked="0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0" fontId="35" fillId="0" borderId="0" xfId="990" applyFont="1" applyAlignment="1" applyProtection="1">
      <alignment horizontal="center"/>
      <protection locked="0"/>
    </xf>
    <xf numFmtId="169" fontId="39" fillId="0" borderId="10" xfId="99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95" applyFont="1" applyFill="1" applyAlignment="1" applyProtection="1">
      <alignment horizontal="center" vertical="center"/>
      <protection locked="0"/>
    </xf>
    <xf numFmtId="0" fontId="23" fillId="0" borderId="0" xfId="995" applyFont="1" applyFill="1" applyAlignment="1" applyProtection="1">
      <alignment vertical="center"/>
      <protection locked="0"/>
    </xf>
    <xf numFmtId="0" fontId="23" fillId="0" borderId="0" xfId="1049" applyFont="1" applyFill="1" applyAlignment="1" applyProtection="1">
      <alignment vertical="center"/>
      <protection locked="0"/>
    </xf>
    <xf numFmtId="0" fontId="23" fillId="0" borderId="0" xfId="995" applyFont="1" applyFill="1" applyAlignment="1" applyProtection="1">
      <alignment horizontal="left" vertical="center"/>
      <protection locked="0"/>
    </xf>
    <xf numFmtId="0" fontId="23" fillId="0" borderId="0" xfId="995" applyFont="1" applyFill="1" applyBorder="1" applyAlignment="1" applyProtection="1">
      <alignment horizontal="center" vertical="center"/>
      <protection locked="0"/>
    </xf>
    <xf numFmtId="0" fontId="23" fillId="0" borderId="0" xfId="995" applyFont="1" applyFill="1" applyBorder="1" applyAlignment="1" applyProtection="1">
      <alignment vertical="center"/>
      <protection locked="0"/>
    </xf>
    <xf numFmtId="0" fontId="28" fillId="0" borderId="10" xfId="998" applyNumberFormat="1" applyFont="1" applyFill="1" applyBorder="1" applyAlignment="1" applyProtection="1">
      <alignment horizontal="center" vertical="center"/>
      <protection locked="0"/>
    </xf>
    <xf numFmtId="0" fontId="30" fillId="0" borderId="10" xfId="995" applyFont="1" applyFill="1" applyBorder="1" applyAlignment="1" applyProtection="1">
      <alignment horizontal="center" vertical="center"/>
      <protection locked="0"/>
    </xf>
    <xf numFmtId="0" fontId="28" fillId="0" borderId="10" xfId="997" applyNumberFormat="1" applyFont="1" applyFill="1" applyBorder="1" applyAlignment="1" applyProtection="1">
      <alignment horizontal="center" vertical="center"/>
      <protection locked="0"/>
    </xf>
    <xf numFmtId="0" fontId="25" fillId="0" borderId="10" xfId="1050" applyFont="1" applyFill="1" applyBorder="1" applyAlignment="1" applyProtection="1">
      <alignment horizontal="left" vertical="center" wrapText="1"/>
      <protection locked="0"/>
    </xf>
    <xf numFmtId="49" fontId="28" fillId="0" borderId="10" xfId="105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0" applyFont="1" applyFill="1" applyBorder="1" applyAlignment="1" applyProtection="1">
      <alignment horizontal="center" vertical="center" wrapText="1"/>
      <protection locked="0"/>
    </xf>
    <xf numFmtId="0" fontId="28" fillId="0" borderId="10" xfId="1051" applyFont="1" applyFill="1" applyBorder="1" applyAlignment="1" applyProtection="1">
      <alignment horizontal="center" vertical="center" wrapText="1"/>
      <protection locked="0"/>
    </xf>
    <xf numFmtId="0" fontId="28" fillId="0" borderId="10" xfId="995" applyFont="1" applyFill="1" applyBorder="1" applyAlignment="1" applyProtection="1">
      <alignment horizontal="center" vertical="center" wrapText="1"/>
      <protection locked="0"/>
    </xf>
    <xf numFmtId="0" fontId="37" fillId="0" borderId="0" xfId="1004" applyFont="1" applyFill="1" applyAlignment="1">
      <alignment vertical="center" wrapText="1"/>
    </xf>
    <xf numFmtId="0" fontId="28" fillId="0" borderId="10" xfId="1048" applyFont="1" applyFill="1" applyBorder="1" applyAlignment="1" applyProtection="1">
      <alignment horizontal="center" vertical="center" wrapText="1"/>
      <protection locked="0"/>
    </xf>
    <xf numFmtId="49" fontId="28" fillId="0" borderId="10" xfId="1048" applyNumberFormat="1" applyFont="1" applyFill="1" applyBorder="1" applyAlignment="1" applyProtection="1">
      <alignment horizontal="center" vertical="center"/>
      <protection locked="0"/>
    </xf>
    <xf numFmtId="49" fontId="28" fillId="0" borderId="10" xfId="362" applyNumberFormat="1" applyFont="1" applyFill="1" applyBorder="1" applyAlignment="1" applyProtection="1">
      <alignment horizontal="center" vertical="center"/>
      <protection locked="0"/>
    </xf>
    <xf numFmtId="0" fontId="25" fillId="0" borderId="10" xfId="1050" applyFont="1" applyFill="1" applyBorder="1" applyAlignment="1" applyProtection="1">
      <alignment vertical="center" wrapText="1"/>
      <protection locked="0"/>
    </xf>
    <xf numFmtId="49" fontId="28" fillId="46" borderId="10" xfId="362" applyNumberFormat="1" applyFont="1" applyFill="1" applyBorder="1" applyAlignment="1" applyProtection="1">
      <alignment horizontal="center" vertical="center"/>
      <protection locked="0"/>
    </xf>
    <xf numFmtId="49" fontId="28" fillId="0" borderId="10" xfId="361" applyNumberFormat="1" applyFont="1" applyFill="1" applyBorder="1" applyAlignment="1" applyProtection="1">
      <alignment horizontal="center" vertical="center"/>
      <protection locked="0"/>
    </xf>
    <xf numFmtId="0" fontId="59" fillId="0" borderId="0" xfId="669" applyFont="1"/>
    <xf numFmtId="0" fontId="58" fillId="0" borderId="0" xfId="669" applyFont="1"/>
    <xf numFmtId="0" fontId="61" fillId="0" borderId="0" xfId="717" applyFont="1" applyAlignment="1"/>
    <xf numFmtId="0" fontId="54" fillId="0" borderId="0" xfId="1050" applyFont="1" applyAlignment="1" applyProtection="1">
      <alignment horizontal="right" vertical="center"/>
      <protection locked="0"/>
    </xf>
    <xf numFmtId="0" fontId="57" fillId="0" borderId="0" xfId="669" applyFont="1" applyBorder="1"/>
    <xf numFmtId="0" fontId="62" fillId="0" borderId="0" xfId="669" applyFont="1" applyBorder="1"/>
    <xf numFmtId="0" fontId="59" fillId="0" borderId="0" xfId="669" applyFont="1" applyBorder="1"/>
    <xf numFmtId="0" fontId="63" fillId="0" borderId="0" xfId="669" applyFont="1" applyBorder="1" applyAlignment="1">
      <alignment horizontal="left" wrapText="1"/>
    </xf>
    <xf numFmtId="0" fontId="64" fillId="0" borderId="0" xfId="669" applyFont="1" applyBorder="1" applyAlignment="1">
      <alignment horizontal="right"/>
    </xf>
    <xf numFmtId="0" fontId="64" fillId="0" borderId="0" xfId="669" applyFont="1" applyBorder="1"/>
    <xf numFmtId="0" fontId="58" fillId="0" borderId="0" xfId="669" applyFont="1" applyBorder="1"/>
    <xf numFmtId="0" fontId="59" fillId="0" borderId="0" xfId="669" applyFont="1" applyFill="1" applyBorder="1"/>
    <xf numFmtId="0" fontId="58" fillId="0" borderId="0" xfId="669" applyFont="1" applyFill="1" applyBorder="1"/>
    <xf numFmtId="0" fontId="59" fillId="0" borderId="0" xfId="669" applyFont="1" applyFill="1" applyBorder="1" applyAlignment="1">
      <alignment wrapText="1"/>
    </xf>
    <xf numFmtId="0" fontId="23" fillId="0" borderId="0" xfId="1050" applyFont="1" applyAlignment="1" applyProtection="1">
      <alignment vertical="center"/>
      <protection locked="0"/>
    </xf>
    <xf numFmtId="0" fontId="6" fillId="0" borderId="0" xfId="652"/>
    <xf numFmtId="49" fontId="28" fillId="46" borderId="10" xfId="653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50" applyFont="1" applyFill="1" applyBorder="1" applyAlignment="1" applyProtection="1">
      <alignment vertical="center" wrapText="1"/>
      <protection locked="0"/>
    </xf>
    <xf numFmtId="49" fontId="28" fillId="46" borderId="10" xfId="105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50" applyFont="1" applyFill="1" applyBorder="1" applyAlignment="1" applyProtection="1">
      <alignment horizontal="center" vertical="center" wrapText="1"/>
      <protection locked="0"/>
    </xf>
    <xf numFmtId="49" fontId="28" fillId="0" borderId="10" xfId="1052" applyNumberFormat="1" applyFont="1" applyFill="1" applyBorder="1" applyAlignment="1">
      <alignment horizontal="center" vertical="center" wrapText="1"/>
    </xf>
    <xf numFmtId="0" fontId="28" fillId="0" borderId="10" xfId="27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5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998" applyFont="1" applyFill="1" applyAlignment="1" applyProtection="1">
      <alignment horizontal="right" vertical="center"/>
      <protection locked="0"/>
    </xf>
    <xf numFmtId="0" fontId="25" fillId="46" borderId="10" xfId="1050" applyFont="1" applyFill="1" applyBorder="1" applyAlignment="1" applyProtection="1">
      <alignment horizontal="left" vertical="center" wrapText="1"/>
      <protection locked="0"/>
    </xf>
    <xf numFmtId="49" fontId="28" fillId="46" borderId="10" xfId="312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365" applyNumberFormat="1" applyFont="1" applyFill="1" applyBorder="1" applyAlignment="1" applyProtection="1">
      <alignment vertical="center" wrapText="1"/>
      <protection locked="0"/>
    </xf>
    <xf numFmtId="0" fontId="25" fillId="46" borderId="10" xfId="996" applyNumberFormat="1" applyFont="1" applyFill="1" applyBorder="1" applyAlignment="1" applyProtection="1">
      <alignment horizontal="left" vertical="center" wrapText="1"/>
      <protection locked="0"/>
    </xf>
    <xf numFmtId="49" fontId="28" fillId="46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990" applyFont="1" applyAlignment="1" applyProtection="1">
      <alignment horizontal="center"/>
      <protection locked="0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49" fontId="28" fillId="0" borderId="10" xfId="31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996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0" xfId="995" applyFont="1" applyFill="1" applyBorder="1" applyAlignment="1" applyProtection="1">
      <alignment horizontal="center" vertical="center"/>
      <protection locked="0"/>
    </xf>
    <xf numFmtId="49" fontId="28" fillId="0" borderId="10" xfId="1054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53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997" applyFont="1" applyFill="1" applyBorder="1" applyAlignment="1" applyProtection="1">
      <alignment horizontal="center" vertical="center"/>
      <protection locked="0"/>
    </xf>
    <xf numFmtId="49" fontId="25" fillId="0" borderId="10" xfId="1055" applyNumberFormat="1" applyFont="1" applyFill="1" applyBorder="1" applyAlignment="1" applyProtection="1">
      <alignment vertical="center" wrapText="1"/>
      <protection locked="0"/>
    </xf>
    <xf numFmtId="0" fontId="28" fillId="0" borderId="10" xfId="105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1" applyFont="1" applyFill="1" applyBorder="1" applyAlignment="1" applyProtection="1">
      <alignment horizontal="center" vertical="center"/>
      <protection locked="0"/>
    </xf>
    <xf numFmtId="0" fontId="28" fillId="46" borderId="10" xfId="1056" applyFont="1" applyFill="1" applyBorder="1" applyAlignment="1" applyProtection="1">
      <alignment horizontal="center" vertical="center" wrapText="1"/>
      <protection locked="0"/>
    </xf>
    <xf numFmtId="49" fontId="28" fillId="0" borderId="10" xfId="363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0" fontId="28" fillId="0" borderId="10" xfId="1053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50" applyNumberFormat="1" applyFont="1" applyFill="1" applyBorder="1" applyAlignment="1" applyProtection="1">
      <alignment horizontal="left" vertical="center" wrapText="1"/>
      <protection locked="0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0" borderId="10" xfId="995" applyFont="1" applyFill="1" applyBorder="1" applyAlignment="1" applyProtection="1">
      <alignment horizontal="left" vertical="center" wrapText="1"/>
      <protection locked="0"/>
    </xf>
    <xf numFmtId="0" fontId="25" fillId="0" borderId="10" xfId="995" applyFont="1" applyFill="1" applyBorder="1" applyAlignment="1" applyProtection="1">
      <alignment horizontal="left" vertical="center" wrapText="1"/>
      <protection locked="0"/>
    </xf>
    <xf numFmtId="0" fontId="25" fillId="47" borderId="10" xfId="1057" applyFont="1" applyFill="1" applyBorder="1" applyAlignment="1" applyProtection="1">
      <alignment horizontal="left" vertical="center" wrapText="1"/>
      <protection locked="0"/>
    </xf>
    <xf numFmtId="0" fontId="28" fillId="47" borderId="10" xfId="999" applyFont="1" applyFill="1" applyBorder="1" applyAlignment="1" applyProtection="1">
      <alignment horizontal="center" vertical="center" wrapText="1"/>
      <protection locked="0"/>
    </xf>
    <xf numFmtId="49" fontId="28" fillId="47" borderId="10" xfId="996" applyNumberFormat="1" applyFont="1" applyFill="1" applyBorder="1" applyAlignment="1" applyProtection="1">
      <alignment horizontal="center" vertical="center" wrapText="1"/>
      <protection locked="0"/>
    </xf>
    <xf numFmtId="49" fontId="28" fillId="47" borderId="10" xfId="279" applyNumberFormat="1" applyFont="1" applyFill="1" applyBorder="1" applyAlignment="1" applyProtection="1">
      <alignment horizontal="center" vertical="center"/>
      <protection locked="0"/>
    </xf>
    <xf numFmtId="0" fontId="28" fillId="47" borderId="10" xfId="1052" applyFont="1" applyFill="1" applyBorder="1" applyAlignment="1" applyProtection="1">
      <alignment horizontal="center" vertical="center" wrapText="1"/>
      <protection locked="0"/>
    </xf>
    <xf numFmtId="49" fontId="25" fillId="46" borderId="10" xfId="0" applyNumberFormat="1" applyFont="1" applyFill="1" applyBorder="1" applyAlignment="1">
      <alignment horizontal="left" vertical="center" wrapText="1"/>
    </xf>
    <xf numFmtId="177" fontId="28" fillId="46" borderId="10" xfId="0" applyNumberFormat="1" applyFont="1" applyFill="1" applyBorder="1" applyAlignment="1">
      <alignment horizontal="center" vertical="center" wrapText="1"/>
    </xf>
    <xf numFmtId="49" fontId="28" fillId="46" borderId="10" xfId="0" applyNumberFormat="1" applyFont="1" applyFill="1" applyBorder="1" applyAlignment="1">
      <alignment horizontal="center" vertical="center" wrapText="1"/>
    </xf>
    <xf numFmtId="0" fontId="28" fillId="0" borderId="10" xfId="1056" applyFont="1" applyFill="1" applyBorder="1" applyAlignment="1" applyProtection="1">
      <alignment horizontal="center" vertical="center" wrapText="1"/>
      <protection locked="0"/>
    </xf>
    <xf numFmtId="49" fontId="28" fillId="0" borderId="10" xfId="105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541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53" applyNumberFormat="1" applyFont="1" applyFill="1" applyBorder="1" applyAlignment="1" applyProtection="1">
      <alignment horizontal="center" vertical="center" wrapText="1"/>
      <protection locked="0"/>
    </xf>
    <xf numFmtId="0" fontId="28" fillId="47" borderId="10" xfId="279" applyNumberFormat="1" applyFont="1" applyFill="1" applyBorder="1" applyAlignment="1" applyProtection="1">
      <alignment horizontal="center" vertical="center" wrapText="1"/>
      <protection locked="0"/>
    </xf>
    <xf numFmtId="0" fontId="28" fillId="47" borderId="10" xfId="1051" applyNumberFormat="1" applyFont="1" applyFill="1" applyBorder="1" applyAlignment="1" applyProtection="1">
      <alignment vertical="center" wrapText="1"/>
      <protection locked="0"/>
    </xf>
    <xf numFmtId="49" fontId="28" fillId="47" borderId="10" xfId="848" applyNumberFormat="1" applyFont="1" applyFill="1" applyBorder="1" applyAlignment="1">
      <alignment horizontal="center" vertical="center" wrapText="1"/>
    </xf>
    <xf numFmtId="0" fontId="28" fillId="46" borderId="10" xfId="999" applyFont="1" applyFill="1" applyBorder="1" applyAlignment="1" applyProtection="1">
      <alignment horizontal="center" vertical="center" wrapText="1"/>
      <protection locked="0"/>
    </xf>
    <xf numFmtId="0" fontId="25" fillId="47" borderId="10" xfId="1052" applyFont="1" applyFill="1" applyBorder="1" applyAlignment="1">
      <alignment horizontal="left" vertical="center" wrapText="1"/>
    </xf>
    <xf numFmtId="49" fontId="28" fillId="47" borderId="10" xfId="1052" applyNumberFormat="1" applyFont="1" applyFill="1" applyBorder="1" applyAlignment="1">
      <alignment horizontal="center" vertical="center" wrapText="1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0" fontId="35" fillId="0" borderId="0" xfId="990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49" fontId="28" fillId="47" borderId="10" xfId="849" applyNumberFormat="1" applyFont="1" applyFill="1" applyBorder="1" applyAlignment="1">
      <alignment horizontal="center" vertical="center" wrapText="1"/>
    </xf>
    <xf numFmtId="0" fontId="28" fillId="0" borderId="10" xfId="1051" applyNumberFormat="1" applyFont="1" applyFill="1" applyBorder="1" applyAlignment="1" applyProtection="1">
      <alignment vertical="center" wrapText="1"/>
      <protection locked="0"/>
    </xf>
    <xf numFmtId="49" fontId="28" fillId="0" borderId="10" xfId="849" applyNumberFormat="1" applyFont="1" applyFill="1" applyBorder="1" applyAlignment="1">
      <alignment horizontal="center" vertical="center" wrapText="1"/>
    </xf>
    <xf numFmtId="0" fontId="25" fillId="0" borderId="10" xfId="1057" applyFont="1" applyFill="1" applyBorder="1" applyAlignment="1" applyProtection="1">
      <alignment horizontal="left" vertical="center" wrapText="1"/>
      <protection locked="0"/>
    </xf>
    <xf numFmtId="49" fontId="28" fillId="0" borderId="10" xfId="279" applyNumberFormat="1" applyFont="1" applyFill="1" applyBorder="1" applyAlignment="1" applyProtection="1">
      <alignment horizontal="center" vertical="center"/>
      <protection locked="0"/>
    </xf>
    <xf numFmtId="0" fontId="28" fillId="0" borderId="10" xfId="1052" applyFont="1" applyFill="1" applyBorder="1" applyAlignment="1" applyProtection="1">
      <alignment horizontal="center" vertical="center" wrapText="1"/>
      <protection locked="0"/>
    </xf>
    <xf numFmtId="0" fontId="25" fillId="0" borderId="10" xfId="1052" applyFont="1" applyFill="1" applyBorder="1" applyAlignment="1">
      <alignment horizontal="left" vertical="center" wrapText="1"/>
    </xf>
    <xf numFmtId="0" fontId="23" fillId="0" borderId="0" xfId="995" applyFont="1" applyFill="1" applyAlignment="1" applyProtection="1">
      <alignment horizontal="center" vertical="center" wrapText="1"/>
      <protection locked="0"/>
    </xf>
    <xf numFmtId="169" fontId="28" fillId="0" borderId="10" xfId="99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995" applyFont="1" applyAlignment="1" applyProtection="1">
      <alignment horizontal="center" vertical="center"/>
      <protection locked="0"/>
    </xf>
    <xf numFmtId="0" fontId="23" fillId="0" borderId="0" xfId="995" applyFont="1" applyAlignment="1" applyProtection="1">
      <alignment vertical="center"/>
      <protection locked="0"/>
    </xf>
    <xf numFmtId="0" fontId="47" fillId="0" borderId="0" xfId="995" applyFont="1" applyAlignment="1" applyProtection="1">
      <alignment horizontal="center" vertical="center"/>
      <protection locked="0"/>
    </xf>
    <xf numFmtId="0" fontId="47" fillId="0" borderId="0" xfId="995" applyFont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45" fillId="0" borderId="0" xfId="995" applyFont="1" applyAlignment="1" applyProtection="1">
      <alignment horizontal="left" vertical="center"/>
      <protection locked="0"/>
    </xf>
    <xf numFmtId="0" fontId="28" fillId="0" borderId="0" xfId="995" applyFont="1" applyAlignment="1" applyProtection="1">
      <alignment horizontal="center" vertical="center"/>
      <protection locked="0"/>
    </xf>
    <xf numFmtId="0" fontId="23" fillId="0" borderId="0" xfId="995" applyFont="1" applyAlignment="1" applyProtection="1">
      <alignment horizontal="left" vertical="center"/>
      <protection locked="0"/>
    </xf>
    <xf numFmtId="0" fontId="28" fillId="0" borderId="0" xfId="995" applyFont="1" applyAlignment="1" applyProtection="1">
      <alignment wrapText="1"/>
      <protection locked="0"/>
    </xf>
    <xf numFmtId="49" fontId="28" fillId="0" borderId="0" xfId="995" applyNumberFormat="1" applyFont="1" applyAlignment="1" applyProtection="1">
      <alignment wrapText="1"/>
      <protection locked="0"/>
    </xf>
    <xf numFmtId="0" fontId="28" fillId="0" borderId="0" xfId="995" applyFont="1" applyAlignment="1" applyProtection="1">
      <alignment shrinkToFit="1"/>
      <protection locked="0"/>
    </xf>
    <xf numFmtId="0" fontId="28" fillId="0" borderId="0" xfId="995" applyFont="1" applyAlignment="1" applyProtection="1">
      <alignment horizontal="center"/>
      <protection locked="0"/>
    </xf>
    <xf numFmtId="0" fontId="39" fillId="0" borderId="0" xfId="995" applyFont="1" applyProtection="1">
      <protection locked="0"/>
    </xf>
    <xf numFmtId="0" fontId="39" fillId="0" borderId="0" xfId="999" applyFont="1" applyAlignment="1" applyProtection="1">
      <alignment horizontal="right" vertical="center"/>
      <protection locked="0"/>
    </xf>
    <xf numFmtId="0" fontId="39" fillId="0" borderId="0" xfId="995" applyFont="1" applyAlignment="1" applyProtection="1">
      <alignment horizontal="center"/>
      <protection locked="0"/>
    </xf>
    <xf numFmtId="0" fontId="40" fillId="0" borderId="0" xfId="995" applyFont="1" applyProtection="1">
      <protection locked="0"/>
    </xf>
    <xf numFmtId="0" fontId="23" fillId="0" borderId="10" xfId="995" applyFont="1" applyFill="1" applyBorder="1" applyAlignment="1" applyProtection="1">
      <alignment horizontal="center" vertical="center" wrapText="1"/>
      <protection locked="0"/>
    </xf>
    <xf numFmtId="0" fontId="25" fillId="0" borderId="10" xfId="995" applyFont="1" applyFill="1" applyBorder="1" applyAlignment="1" applyProtection="1">
      <alignment horizontal="center" vertical="center" textRotation="90" wrapText="1"/>
      <protection locked="0"/>
    </xf>
    <xf numFmtId="169" fontId="46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46" fillId="0" borderId="15" xfId="0" applyNumberFormat="1" applyFont="1" applyFill="1" applyBorder="1" applyAlignment="1">
      <alignment horizontal="center" vertical="center" wrapText="1"/>
    </xf>
    <xf numFmtId="169" fontId="46" fillId="0" borderId="10" xfId="995" applyNumberFormat="1" applyFont="1" applyFill="1" applyBorder="1" applyAlignment="1" applyProtection="1">
      <alignment horizontal="center" vertical="center" wrapText="1"/>
      <protection locked="0"/>
    </xf>
    <xf numFmtId="169" fontId="46" fillId="0" borderId="10" xfId="0" applyNumberFormat="1" applyFont="1" applyFill="1" applyBorder="1" applyAlignment="1">
      <alignment horizontal="center" vertical="center" wrapText="1"/>
    </xf>
    <xf numFmtId="0" fontId="25" fillId="49" borderId="10" xfId="995" applyFont="1" applyFill="1" applyBorder="1" applyAlignment="1" applyProtection="1">
      <alignment horizontal="center" vertical="center" textRotation="90" wrapText="1"/>
      <protection locked="0"/>
    </xf>
    <xf numFmtId="0" fontId="28" fillId="46" borderId="10" xfId="995" applyFont="1" applyFill="1" applyBorder="1" applyAlignment="1" applyProtection="1">
      <alignment horizontal="left" vertical="center" wrapText="1"/>
      <protection locked="0"/>
    </xf>
    <xf numFmtId="0" fontId="25" fillId="46" borderId="10" xfId="995" applyFont="1" applyFill="1" applyBorder="1" applyAlignment="1" applyProtection="1">
      <alignment horizontal="left" vertical="center" wrapText="1"/>
      <protection locked="0"/>
    </xf>
    <xf numFmtId="0" fontId="28" fillId="46" borderId="10" xfId="995" applyFont="1" applyFill="1" applyBorder="1" applyAlignment="1" applyProtection="1">
      <alignment horizontal="center" vertical="center" wrapText="1"/>
      <protection locked="0"/>
    </xf>
    <xf numFmtId="0" fontId="25" fillId="46" borderId="10" xfId="995" applyFont="1" applyFill="1" applyBorder="1" applyAlignment="1" applyProtection="1">
      <alignment horizontal="center" vertical="center" wrapText="1"/>
      <protection locked="0"/>
    </xf>
    <xf numFmtId="169" fontId="46" fillId="0" borderId="15" xfId="0" applyNumberFormat="1" applyFont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0" fontId="68" fillId="0" borderId="0" xfId="995" applyFont="1" applyAlignment="1" applyProtection="1">
      <alignment vertical="center"/>
      <protection locked="0"/>
    </xf>
    <xf numFmtId="49" fontId="25" fillId="0" borderId="10" xfId="541" applyNumberFormat="1" applyFont="1" applyFill="1" applyBorder="1" applyAlignment="1" applyProtection="1">
      <alignment horizontal="left" vertical="center" wrapText="1"/>
    </xf>
    <xf numFmtId="0" fontId="23" fillId="0" borderId="0" xfId="995" applyFont="1" applyAlignment="1" applyProtection="1">
      <alignment horizontal="center" vertical="center" wrapText="1"/>
      <protection locked="0"/>
    </xf>
    <xf numFmtId="169" fontId="46" fillId="0" borderId="15" xfId="995" applyNumberFormat="1" applyFont="1" applyFill="1" applyBorder="1" applyAlignment="1" applyProtection="1">
      <alignment horizontal="center" vertical="center" wrapText="1"/>
      <protection locked="0"/>
    </xf>
    <xf numFmtId="169" fontId="46" fillId="0" borderId="10" xfId="995" applyNumberFormat="1" applyFont="1" applyFill="1" applyBorder="1" applyAlignment="1" applyProtection="1">
      <alignment horizontal="center" vertical="center"/>
      <protection locked="0"/>
    </xf>
    <xf numFmtId="169" fontId="46" fillId="0" borderId="15" xfId="995" applyNumberFormat="1" applyFont="1" applyFill="1" applyBorder="1" applyAlignment="1" applyProtection="1">
      <alignment horizontal="center" vertical="center"/>
      <protection locked="0"/>
    </xf>
    <xf numFmtId="169" fontId="69" fillId="46" borderId="10" xfId="0" applyNumberFormat="1" applyFont="1" applyFill="1" applyBorder="1" applyAlignment="1">
      <alignment horizontal="center" vertical="center"/>
    </xf>
    <xf numFmtId="0" fontId="37" fillId="0" borderId="0" xfId="995" applyFont="1" applyFill="1" applyAlignment="1" applyProtection="1">
      <alignment horizontal="center" vertical="center" wrapText="1"/>
      <protection locked="0"/>
    </xf>
    <xf numFmtId="0" fontId="35" fillId="0" borderId="0" xfId="995" applyFont="1" applyFill="1" applyAlignment="1" applyProtection="1">
      <alignment horizontal="center" vertical="center" wrapText="1"/>
      <protection locked="0"/>
    </xf>
    <xf numFmtId="0" fontId="23" fillId="0" borderId="0" xfId="995" applyFont="1" applyFill="1" applyAlignment="1" applyProtection="1">
      <alignment horizontal="center" vertical="center" wrapText="1"/>
      <protection locked="0"/>
    </xf>
    <xf numFmtId="0" fontId="24" fillId="0" borderId="0" xfId="995" applyFont="1" applyFill="1" applyAlignment="1" applyProtection="1">
      <alignment horizontal="center" vertical="center"/>
      <protection locked="0"/>
    </xf>
    <xf numFmtId="170" fontId="27" fillId="0" borderId="11" xfId="990" applyNumberFormat="1" applyFont="1" applyFill="1" applyBorder="1" applyAlignment="1" applyProtection="1">
      <alignment horizontal="center" vertical="center" wrapText="1"/>
      <protection locked="0"/>
    </xf>
    <xf numFmtId="170" fontId="27" fillId="0" borderId="12" xfId="99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1000" applyFont="1" applyAlignment="1" applyProtection="1">
      <alignment horizontal="center" vertical="center" wrapText="1"/>
      <protection locked="0"/>
    </xf>
    <xf numFmtId="0" fontId="66" fillId="0" borderId="0" xfId="990" applyFont="1" applyAlignment="1" applyProtection="1">
      <alignment horizontal="center" vertical="center" wrapText="1"/>
      <protection locked="0"/>
    </xf>
    <xf numFmtId="0" fontId="66" fillId="0" borderId="0" xfId="990" applyFont="1" applyAlignment="1" applyProtection="1">
      <alignment horizontal="center" vertical="center"/>
      <protection locked="0"/>
    </xf>
    <xf numFmtId="0" fontId="23" fillId="0" borderId="0" xfId="990" applyFont="1" applyAlignment="1" applyProtection="1">
      <alignment horizontal="center" vertical="center" wrapText="1"/>
      <protection locked="0"/>
    </xf>
    <xf numFmtId="0" fontId="22" fillId="0" borderId="0" xfId="990" applyFont="1" applyAlignment="1" applyProtection="1">
      <alignment horizontal="center" vertical="center" wrapText="1"/>
      <protection locked="0"/>
    </xf>
    <xf numFmtId="0" fontId="23" fillId="0" borderId="0" xfId="1000" applyFont="1" applyAlignment="1" applyProtection="1">
      <alignment horizontal="center" vertical="center" wrapText="1"/>
      <protection locked="0"/>
    </xf>
    <xf numFmtId="0" fontId="24" fillId="0" borderId="0" xfId="995" applyFont="1" applyAlignment="1" applyProtection="1">
      <alignment horizontal="center" vertical="center"/>
      <protection locked="0"/>
    </xf>
    <xf numFmtId="0" fontId="56" fillId="0" borderId="0" xfId="1000" applyFont="1" applyAlignment="1" applyProtection="1">
      <alignment horizontal="center" vertical="center" wrapText="1"/>
      <protection locked="0"/>
    </xf>
    <xf numFmtId="0" fontId="56" fillId="0" borderId="0" xfId="1000" applyFont="1" applyAlignment="1" applyProtection="1">
      <alignment horizontal="center" vertical="center"/>
      <protection locked="0"/>
    </xf>
    <xf numFmtId="0" fontId="35" fillId="0" borderId="0" xfId="990" applyFont="1" applyAlignment="1" applyProtection="1">
      <alignment horizontal="center"/>
      <protection locked="0"/>
    </xf>
    <xf numFmtId="0" fontId="25" fillId="46" borderId="10" xfId="1000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00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00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00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00" applyFont="1" applyFill="1" applyBorder="1" applyAlignment="1" applyProtection="1">
      <alignment horizontal="center" vertical="center" wrapText="1"/>
      <protection locked="0"/>
    </xf>
    <xf numFmtId="0" fontId="36" fillId="0" borderId="0" xfId="1000" applyFont="1" applyAlignment="1" applyProtection="1">
      <alignment horizontal="center" vertical="center" wrapText="1"/>
      <protection locked="0"/>
    </xf>
    <xf numFmtId="169" fontId="25" fillId="46" borderId="10" xfId="1000" applyNumberFormat="1" applyFont="1" applyFill="1" applyBorder="1" applyAlignment="1" applyProtection="1">
      <alignment horizontal="center" vertical="center" wrapText="1"/>
      <protection locked="0"/>
    </xf>
    <xf numFmtId="0" fontId="35" fillId="46" borderId="10" xfId="992" applyFont="1" applyFill="1" applyBorder="1" applyAlignment="1" applyProtection="1">
      <alignment horizontal="center" vertical="center"/>
      <protection locked="0"/>
    </xf>
    <xf numFmtId="0" fontId="26" fillId="46" borderId="14" xfId="1000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00" applyFont="1" applyFill="1" applyBorder="1" applyAlignment="1" applyProtection="1">
      <alignment horizontal="center" vertical="center" textRotation="90" wrapText="1"/>
      <protection locked="0"/>
    </xf>
    <xf numFmtId="0" fontId="36" fillId="0" borderId="0" xfId="1000" applyFont="1" applyAlignment="1" applyProtection="1">
      <alignment horizontal="center" vertical="center"/>
      <protection locked="0"/>
    </xf>
    <xf numFmtId="0" fontId="36" fillId="0" borderId="11" xfId="993" applyFont="1" applyFill="1" applyBorder="1" applyAlignment="1" applyProtection="1">
      <alignment horizontal="center" vertical="center" wrapText="1"/>
      <protection locked="0"/>
    </xf>
    <xf numFmtId="0" fontId="36" fillId="0" borderId="12" xfId="993" applyFont="1" applyFill="1" applyBorder="1" applyAlignment="1" applyProtection="1">
      <alignment horizontal="center" vertical="center" wrapText="1"/>
      <protection locked="0"/>
    </xf>
    <xf numFmtId="0" fontId="36" fillId="0" borderId="13" xfId="993" applyFont="1" applyFill="1" applyBorder="1" applyAlignment="1" applyProtection="1">
      <alignment horizontal="center" vertical="center" wrapText="1"/>
      <protection locked="0"/>
    </xf>
    <xf numFmtId="0" fontId="35" fillId="0" borderId="0" xfId="990" applyFont="1" applyAlignment="1" applyProtection="1">
      <alignment horizontal="center" vertical="center" wrapText="1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/>
    <xf numFmtId="0" fontId="26" fillId="46" borderId="19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6" fillId="46" borderId="20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169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5" fillId="46" borderId="10" xfId="993" applyFont="1" applyFill="1" applyBorder="1" applyAlignment="1" applyProtection="1">
      <alignment horizontal="center" vertical="center"/>
      <protection locked="0"/>
    </xf>
    <xf numFmtId="0" fontId="35" fillId="46" borderId="11" xfId="993" applyFont="1" applyFill="1" applyBorder="1" applyAlignment="1" applyProtection="1">
      <alignment horizontal="center" vertical="center"/>
      <protection locked="0"/>
    </xf>
    <xf numFmtId="0" fontId="35" fillId="46" borderId="12" xfId="993" applyFont="1" applyFill="1" applyBorder="1" applyAlignment="1" applyProtection="1">
      <alignment horizontal="center" vertical="center"/>
      <protection locked="0"/>
    </xf>
    <xf numFmtId="0" fontId="35" fillId="46" borderId="13" xfId="993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169" fontId="25" fillId="46" borderId="16" xfId="1000" applyNumberFormat="1" applyFont="1" applyFill="1" applyBorder="1" applyAlignment="1" applyProtection="1">
      <alignment horizontal="center" vertical="center" wrapText="1"/>
      <protection locked="0"/>
    </xf>
    <xf numFmtId="169" fontId="25" fillId="46" borderId="17" xfId="100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669" applyFont="1" applyAlignment="1">
      <alignment horizontal="center" vertical="center" wrapText="1"/>
    </xf>
    <xf numFmtId="0" fontId="64" fillId="0" borderId="0" xfId="669" applyFont="1" applyAlignment="1">
      <alignment horizontal="center" vertical="center" wrapText="1"/>
    </xf>
    <xf numFmtId="0" fontId="60" fillId="0" borderId="0" xfId="669" applyFont="1" applyAlignment="1">
      <alignment horizontal="center"/>
    </xf>
    <xf numFmtId="0" fontId="63" fillId="0" borderId="0" xfId="669" applyFont="1" applyBorder="1" applyAlignment="1">
      <alignment horizontal="right" wrapText="1"/>
    </xf>
    <xf numFmtId="0" fontId="63" fillId="0" borderId="0" xfId="669" applyFont="1" applyBorder="1" applyAlignment="1">
      <alignment horizontal="left" wrapText="1"/>
    </xf>
    <xf numFmtId="0" fontId="46" fillId="0" borderId="0" xfId="1004" applyFont="1" applyFill="1" applyAlignment="1">
      <alignment horizontal="center" vertical="center" wrapText="1"/>
    </xf>
    <xf numFmtId="0" fontId="44" fillId="0" borderId="0" xfId="988" applyNumberFormat="1" applyFont="1" applyFill="1" applyBorder="1" applyAlignment="1" applyProtection="1">
      <alignment horizontal="center" vertical="center"/>
      <protection locked="0"/>
    </xf>
    <xf numFmtId="0" fontId="25" fillId="49" borderId="10" xfId="995" applyFont="1" applyFill="1" applyBorder="1" applyAlignment="1" applyProtection="1">
      <alignment horizontal="center" vertical="center" wrapText="1"/>
      <protection locked="0"/>
    </xf>
    <xf numFmtId="0" fontId="35" fillId="0" borderId="11" xfId="995" applyFont="1" applyFill="1" applyBorder="1" applyAlignment="1" applyProtection="1">
      <alignment horizontal="center" vertical="center" wrapText="1"/>
      <protection locked="0"/>
    </xf>
    <xf numFmtId="0" fontId="35" fillId="0" borderId="12" xfId="995" applyFont="1" applyFill="1" applyBorder="1" applyAlignment="1" applyProtection="1">
      <alignment horizontal="center" vertical="center" wrapText="1"/>
      <protection locked="0"/>
    </xf>
    <xf numFmtId="0" fontId="35" fillId="0" borderId="13" xfId="995" applyFont="1" applyFill="1" applyBorder="1" applyAlignment="1" applyProtection="1">
      <alignment horizontal="center" vertical="center" wrapText="1"/>
      <protection locked="0"/>
    </xf>
    <xf numFmtId="0" fontId="25" fillId="49" borderId="16" xfId="995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49" borderId="10" xfId="995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Fill="1" applyAlignment="1">
      <alignment horizontal="center" vertical="center" wrapText="1"/>
    </xf>
    <xf numFmtId="0" fontId="23" fillId="0" borderId="0" xfId="995" applyFont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20" fontId="35" fillId="0" borderId="0" xfId="0" applyNumberFormat="1" applyFont="1" applyFill="1" applyAlignment="1">
      <alignment horizontal="center" vertical="center"/>
    </xf>
    <xf numFmtId="0" fontId="35" fillId="49" borderId="10" xfId="995" applyFont="1" applyFill="1" applyBorder="1" applyAlignment="1" applyProtection="1">
      <alignment horizontal="center" vertical="center" textRotation="90" wrapText="1"/>
      <protection locked="0"/>
    </xf>
    <xf numFmtId="0" fontId="25" fillId="49" borderId="18" xfId="995" applyFont="1" applyFill="1" applyBorder="1" applyAlignment="1" applyProtection="1">
      <alignment horizontal="center" vertical="center" wrapText="1"/>
      <protection locked="0"/>
    </xf>
    <xf numFmtId="0" fontId="25" fillId="49" borderId="17" xfId="995" applyFont="1" applyFill="1" applyBorder="1" applyAlignment="1" applyProtection="1">
      <alignment horizontal="center" vertical="center" wrapText="1"/>
      <protection locked="0"/>
    </xf>
    <xf numFmtId="0" fontId="35" fillId="49" borderId="16" xfId="995" applyFont="1" applyFill="1" applyBorder="1" applyAlignment="1" applyProtection="1">
      <alignment horizontal="center" vertical="center" textRotation="90" wrapText="1"/>
      <protection locked="0"/>
    </xf>
    <xf numFmtId="0" fontId="35" fillId="49" borderId="18" xfId="995" applyFont="1" applyFill="1" applyBorder="1" applyAlignment="1" applyProtection="1">
      <alignment horizontal="center" vertical="center" textRotation="90" wrapText="1"/>
      <protection locked="0"/>
    </xf>
    <xf numFmtId="0" fontId="35" fillId="49" borderId="17" xfId="995" applyFont="1" applyFill="1" applyBorder="1" applyAlignment="1" applyProtection="1">
      <alignment horizontal="center" vertical="center" textRotation="90" wrapText="1"/>
      <protection locked="0"/>
    </xf>
    <xf numFmtId="0" fontId="25" fillId="49" borderId="16" xfId="995" applyFont="1" applyFill="1" applyBorder="1" applyAlignment="1" applyProtection="1">
      <alignment horizontal="center" vertical="center" textRotation="90" wrapText="1"/>
      <protection locked="0"/>
    </xf>
    <xf numFmtId="0" fontId="25" fillId="49" borderId="18" xfId="995" applyFont="1" applyFill="1" applyBorder="1" applyAlignment="1" applyProtection="1">
      <alignment horizontal="center" vertical="center" textRotation="90" wrapText="1"/>
      <protection locked="0"/>
    </xf>
    <xf numFmtId="0" fontId="25" fillId="49" borderId="17" xfId="995" applyFont="1" applyFill="1" applyBorder="1" applyAlignment="1" applyProtection="1">
      <alignment horizontal="center" vertical="center" textRotation="90" wrapText="1"/>
      <protection locked="0"/>
    </xf>
  </cellXfs>
  <cellStyles count="1058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" xfId="219" builtinId="29" customBuiltin="1"/>
    <cellStyle name="Акцент1 2" xfId="220"/>
    <cellStyle name="Акцент1 3" xfId="221"/>
    <cellStyle name="Акцент1 4" xfId="222"/>
    <cellStyle name="Акцент2" xfId="223" builtinId="33" customBuiltin="1"/>
    <cellStyle name="Акцент2 2" xfId="224"/>
    <cellStyle name="Акцент2 3" xfId="225"/>
    <cellStyle name="Акцент2 4" xfId="226"/>
    <cellStyle name="Акцент3" xfId="227" builtinId="37" customBuiltin="1"/>
    <cellStyle name="Акцент3 2" xfId="228"/>
    <cellStyle name="Акцент3 3" xfId="229"/>
    <cellStyle name="Акцент3 4" xfId="230"/>
    <cellStyle name="Акцент4" xfId="231" builtinId="41" customBuiltin="1"/>
    <cellStyle name="Акцент4 2" xfId="232"/>
    <cellStyle name="Акцент4 3" xfId="233"/>
    <cellStyle name="Акцент4 4" xfId="234"/>
    <cellStyle name="Акцент5" xfId="235" builtinId="45" customBuiltin="1"/>
    <cellStyle name="Акцент5 2" xfId="236"/>
    <cellStyle name="Акцент5 3" xfId="237"/>
    <cellStyle name="Акцент5 4" xfId="238"/>
    <cellStyle name="Акцент6" xfId="239" builtinId="49" customBuiltin="1"/>
    <cellStyle name="Акцент6 2" xfId="240"/>
    <cellStyle name="Акцент6 3" xfId="241"/>
    <cellStyle name="Акцент6 4" xfId="242"/>
    <cellStyle name="Ввод " xfId="243" builtinId="20" customBuiltin="1"/>
    <cellStyle name="Ввод  2" xfId="244"/>
    <cellStyle name="Ввод  3" xfId="245"/>
    <cellStyle name="Ввод  4" xfId="246"/>
    <cellStyle name="Вывод" xfId="247" builtinId="21" customBuiltin="1"/>
    <cellStyle name="Вывод 2" xfId="248"/>
    <cellStyle name="Вывод 3" xfId="249"/>
    <cellStyle name="Вывод 4" xfId="250"/>
    <cellStyle name="Вычисление" xfId="251" builtinId="22" customBuiltin="1"/>
    <cellStyle name="Вычисление 2" xfId="252"/>
    <cellStyle name="Вычисление 3" xfId="253"/>
    <cellStyle name="Вычисление 4" xfId="254"/>
    <cellStyle name="Денежный 10" xfId="255"/>
    <cellStyle name="Денежный 10 2" xfId="256"/>
    <cellStyle name="Денежный 10 2 2" xfId="257"/>
    <cellStyle name="Денежный 10 2 2 2" xfId="1055"/>
    <cellStyle name="Денежный 10 2 3" xfId="258"/>
    <cellStyle name="Денежный 10 2 3 2" xfId="259"/>
    <cellStyle name="Денежный 10 2 3 2 2" xfId="260"/>
    <cellStyle name="Денежный 10 2 3 3" xfId="261"/>
    <cellStyle name="Денежный 10 2 3 3 2" xfId="262"/>
    <cellStyle name="Денежный 10 2 4" xfId="263"/>
    <cellStyle name="Денежный 10 2 4 2" xfId="264"/>
    <cellStyle name="Денежный 10 2 4 3" xfId="265"/>
    <cellStyle name="Денежный 10 2 4 4" xfId="266"/>
    <cellStyle name="Денежный 10 2 5" xfId="267"/>
    <cellStyle name="Денежный 10 2 6" xfId="268"/>
    <cellStyle name="Денежный 10 2 7" xfId="269"/>
    <cellStyle name="Денежный 10 3" xfId="270"/>
    <cellStyle name="Денежный 10 3 2" xfId="271"/>
    <cellStyle name="Денежный 10 3 3" xfId="272"/>
    <cellStyle name="Денежный 10 4" xfId="273"/>
    <cellStyle name="Денежный 10 4 2" xfId="274"/>
    <cellStyle name="Денежный 10 4 3" xfId="275"/>
    <cellStyle name="Денежный 10 5" xfId="276"/>
    <cellStyle name="Денежный 11" xfId="277"/>
    <cellStyle name="Денежный 11 10" xfId="278"/>
    <cellStyle name="Денежный 11 11" xfId="279"/>
    <cellStyle name="Денежный 11 11 2" xfId="280"/>
    <cellStyle name="Денежный 11 11 3" xfId="281"/>
    <cellStyle name="Денежный 11 12" xfId="282"/>
    <cellStyle name="Денежный 11 13" xfId="283"/>
    <cellStyle name="Денежный 11 14" xfId="284"/>
    <cellStyle name="Денежный 11 2" xfId="285"/>
    <cellStyle name="Денежный 11 2 2" xfId="286"/>
    <cellStyle name="Денежный 11 2 2 2" xfId="287"/>
    <cellStyle name="Денежный 11 2 2 3" xfId="288"/>
    <cellStyle name="Денежный 11 2 3" xfId="289"/>
    <cellStyle name="Денежный 11 3" xfId="290"/>
    <cellStyle name="Денежный 11 4" xfId="291"/>
    <cellStyle name="Денежный 11 5" xfId="292"/>
    <cellStyle name="Денежный 11 6" xfId="293"/>
    <cellStyle name="Денежный 11 7" xfId="294"/>
    <cellStyle name="Денежный 11 8" xfId="295"/>
    <cellStyle name="Денежный 11 9" xfId="296"/>
    <cellStyle name="Денежный 11 9 12" xfId="297"/>
    <cellStyle name="Денежный 11 9 2" xfId="298"/>
    <cellStyle name="Денежный 11 9 3" xfId="299"/>
    <cellStyle name="Денежный 11 9 4" xfId="300"/>
    <cellStyle name="Денежный 11 9 5" xfId="301"/>
    <cellStyle name="Денежный 11 9 6" xfId="302"/>
    <cellStyle name="Денежный 11 9 7" xfId="303"/>
    <cellStyle name="Денежный 12" xfId="304"/>
    <cellStyle name="Денежный 12 10" xfId="305"/>
    <cellStyle name="Денежный 12 11" xfId="306"/>
    <cellStyle name="Денежный 12 12" xfId="307"/>
    <cellStyle name="Денежный 12 12 10" xfId="308"/>
    <cellStyle name="Денежный 12 12 2" xfId="309"/>
    <cellStyle name="Денежный 12 12 2 2" xfId="310"/>
    <cellStyle name="Денежный 12 12 2 3" xfId="311"/>
    <cellStyle name="Денежный 12 12 2 4" xfId="312"/>
    <cellStyle name="Денежный 12 12 3" xfId="313"/>
    <cellStyle name="Денежный 12 12 3 2" xfId="314"/>
    <cellStyle name="Денежный 12 12 4" xfId="315"/>
    <cellStyle name="Денежный 12 12 5" xfId="316"/>
    <cellStyle name="Денежный 12 12 6" xfId="317"/>
    <cellStyle name="Денежный 12 12 7" xfId="318"/>
    <cellStyle name="Денежный 12 12 8" xfId="319"/>
    <cellStyle name="Денежный 12 12_Мастер" xfId="320"/>
    <cellStyle name="Денежный 12 13" xfId="321"/>
    <cellStyle name="Денежный 12 14" xfId="322"/>
    <cellStyle name="Денежный 12 15" xfId="323"/>
    <cellStyle name="Денежный 12 16" xfId="324"/>
    <cellStyle name="Денежный 12 17" xfId="325"/>
    <cellStyle name="Денежный 12 18" xfId="326"/>
    <cellStyle name="Денежный 12 19" xfId="327"/>
    <cellStyle name="Денежный 12 2" xfId="328"/>
    <cellStyle name="Денежный 12 2 2" xfId="329"/>
    <cellStyle name="Денежный 12 2 3" xfId="330"/>
    <cellStyle name="Денежный 12 20" xfId="331"/>
    <cellStyle name="Денежный 12 21" xfId="332"/>
    <cellStyle name="Денежный 12 3" xfId="333"/>
    <cellStyle name="Денежный 12 3 2" xfId="334"/>
    <cellStyle name="Денежный 12 4" xfId="335"/>
    <cellStyle name="Денежный 12 5" xfId="336"/>
    <cellStyle name="Денежный 12 6" xfId="337"/>
    <cellStyle name="Денежный 12 7" xfId="338"/>
    <cellStyle name="Денежный 12 8" xfId="339"/>
    <cellStyle name="Денежный 12 9" xfId="340"/>
    <cellStyle name="Денежный 13 10" xfId="341"/>
    <cellStyle name="Денежный 13 2" xfId="342"/>
    <cellStyle name="Денежный 13 3" xfId="343"/>
    <cellStyle name="Денежный 13 4" xfId="344"/>
    <cellStyle name="Денежный 13 5" xfId="345"/>
    <cellStyle name="Денежный 13 6" xfId="346"/>
    <cellStyle name="Денежный 13 7" xfId="347"/>
    <cellStyle name="Денежный 13 8" xfId="348"/>
    <cellStyle name="Денежный 13 9" xfId="349"/>
    <cellStyle name="Денежный 14 2" xfId="350"/>
    <cellStyle name="Денежный 14 3" xfId="351"/>
    <cellStyle name="Денежный 14 4" xfId="352"/>
    <cellStyle name="Денежный 14 5" xfId="353"/>
    <cellStyle name="Денежный 14 6" xfId="354"/>
    <cellStyle name="Денежный 14 7" xfId="355"/>
    <cellStyle name="Денежный 14 8" xfId="356"/>
    <cellStyle name="Денежный 14 9" xfId="357"/>
    <cellStyle name="Денежный 16" xfId="358"/>
    <cellStyle name="Денежный 18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1" xfId="364"/>
    <cellStyle name="Денежный 2 10 2 12" xfId="365"/>
    <cellStyle name="Денежный 2 10 2 13" xfId="366"/>
    <cellStyle name="Денежный 2 10 2 2" xfId="367"/>
    <cellStyle name="Денежный 2 10 2 2 2" xfId="368"/>
    <cellStyle name="Денежный 2 10 2 3" xfId="369"/>
    <cellStyle name="Денежный 2 10 2 4" xfId="370"/>
    <cellStyle name="Денежный 2 10 2 5" xfId="371"/>
    <cellStyle name="Денежный 2 10 2 6" xfId="372"/>
    <cellStyle name="Денежный 2 10 2 7" xfId="373"/>
    <cellStyle name="Денежный 2 10 2 8" xfId="374"/>
    <cellStyle name="Денежный 2 10 2 9" xfId="375"/>
    <cellStyle name="Денежный 2 11" xfId="376"/>
    <cellStyle name="Денежный 2 11 2" xfId="377"/>
    <cellStyle name="Денежный 2 11 2 2" xfId="378"/>
    <cellStyle name="Денежный 2 11 2 3" xfId="379"/>
    <cellStyle name="Денежный 2 11 3" xfId="380"/>
    <cellStyle name="Денежный 2 12" xfId="381"/>
    <cellStyle name="Денежный 2 13" xfId="382"/>
    <cellStyle name="Денежный 2 13 2" xfId="383"/>
    <cellStyle name="Денежный 2 13 3" xfId="384"/>
    <cellStyle name="Денежный 2 14" xfId="385"/>
    <cellStyle name="Денежный 2 15" xfId="386"/>
    <cellStyle name="Денежный 2 16" xfId="387"/>
    <cellStyle name="Денежный 2 17" xfId="388"/>
    <cellStyle name="Денежный 2 18" xfId="389"/>
    <cellStyle name="Денежный 2 19" xfId="390"/>
    <cellStyle name="Денежный 2 2" xfId="391"/>
    <cellStyle name="Денежный 2 2 10" xfId="392"/>
    <cellStyle name="Денежный 2 2 11" xfId="393"/>
    <cellStyle name="Денежный 2 2 12" xfId="394"/>
    <cellStyle name="Денежный 2 2 2" xfId="395"/>
    <cellStyle name="Денежный 2 2 2 10" xfId="396"/>
    <cellStyle name="Денежный 2 2 2 11" xfId="397"/>
    <cellStyle name="Денежный 2 2 2 2" xfId="398"/>
    <cellStyle name="Денежный 2 2 2 3" xfId="399"/>
    <cellStyle name="Денежный 2 2 2 4" xfId="400"/>
    <cellStyle name="Денежный 2 2 2 4 2" xfId="401"/>
    <cellStyle name="Денежный 2 2 2 5" xfId="402"/>
    <cellStyle name="Денежный 2 2 2 6" xfId="403"/>
    <cellStyle name="Денежный 2 2 2 7" xfId="404"/>
    <cellStyle name="Денежный 2 2 2 8" xfId="405"/>
    <cellStyle name="Денежный 2 2 2 9" xfId="406"/>
    <cellStyle name="Денежный 2 2 3" xfId="407"/>
    <cellStyle name="Денежный 2 2 4" xfId="408"/>
    <cellStyle name="Денежный 2 2 5" xfId="409"/>
    <cellStyle name="Денежный 2 2 5 2" xfId="410"/>
    <cellStyle name="Денежный 2 2 6" xfId="411"/>
    <cellStyle name="Денежный 2 2 7" xfId="412"/>
    <cellStyle name="Денежный 2 2 8" xfId="413"/>
    <cellStyle name="Денежный 2 2 9" xfId="414"/>
    <cellStyle name="Денежный 2 20" xfId="415"/>
    <cellStyle name="Денежный 2 21" xfId="416"/>
    <cellStyle name="Денежный 2 22" xfId="417"/>
    <cellStyle name="Денежный 2 23" xfId="418"/>
    <cellStyle name="Денежный 2 24" xfId="419"/>
    <cellStyle name="Денежный 2 24 2" xfId="420"/>
    <cellStyle name="Денежный 2 25" xfId="421"/>
    <cellStyle name="Денежный 2 26" xfId="422"/>
    <cellStyle name="Денежный 2 27" xfId="423"/>
    <cellStyle name="Денежный 2 28" xfId="424"/>
    <cellStyle name="Денежный 2 29" xfId="425"/>
    <cellStyle name="Денежный 2 3" xfId="426"/>
    <cellStyle name="Денежный 2 3 2" xfId="427"/>
    <cellStyle name="Денежный 2 3 2 2" xfId="428"/>
    <cellStyle name="Денежный 2 3 2 3" xfId="429"/>
    <cellStyle name="Денежный 2 3 2 4" xfId="430"/>
    <cellStyle name="Денежный 2 3 3" xfId="431"/>
    <cellStyle name="Денежный 2 3 4" xfId="432"/>
    <cellStyle name="Денежный 2 3 5" xfId="433"/>
    <cellStyle name="Денежный 2 3 6" xfId="434"/>
    <cellStyle name="Денежный 2 3 7" xfId="435"/>
    <cellStyle name="Денежный 2 3 8" xfId="436"/>
    <cellStyle name="Денежный 2 3 9" xfId="437"/>
    <cellStyle name="Денежный 2 3 9 2" xfId="438"/>
    <cellStyle name="Денежный 2 3 9 2 2" xfId="439"/>
    <cellStyle name="Денежный 2 3 9 2 3" xfId="440"/>
    <cellStyle name="Денежный 2 3 9 2 4" xfId="441"/>
    <cellStyle name="Денежный 2 3 9 3" xfId="442"/>
    <cellStyle name="Денежный 2 3 9 4" xfId="443"/>
    <cellStyle name="Денежный 2 3 9 5" xfId="444"/>
    <cellStyle name="Денежный 2 3 9 6" xfId="445"/>
    <cellStyle name="Денежный 2 3 9 7" xfId="446"/>
    <cellStyle name="Денежный 2 3 9 8" xfId="447"/>
    <cellStyle name="Денежный 2 30" xfId="448"/>
    <cellStyle name="Денежный 2 31" xfId="449"/>
    <cellStyle name="Денежный 2 32" xfId="450"/>
    <cellStyle name="Денежный 2 33" xfId="451"/>
    <cellStyle name="Денежный 2 34" xfId="452"/>
    <cellStyle name="Денежный 2 35" xfId="453"/>
    <cellStyle name="Денежный 2 36" xfId="454"/>
    <cellStyle name="Денежный 2 36 2" xfId="455"/>
    <cellStyle name="Денежный 2 37" xfId="456"/>
    <cellStyle name="Денежный 2 38" xfId="457"/>
    <cellStyle name="Денежный 2 39" xfId="458"/>
    <cellStyle name="Денежный 2 4" xfId="459"/>
    <cellStyle name="Денежный 2 4 2" xfId="460"/>
    <cellStyle name="Денежный 2 4 3" xfId="461"/>
    <cellStyle name="Денежный 2 4 4" xfId="462"/>
    <cellStyle name="Денежный 2 4 5" xfId="463"/>
    <cellStyle name="Денежный 2 4 6" xfId="464"/>
    <cellStyle name="Денежный 2 4 7" xfId="465"/>
    <cellStyle name="Денежный 2 4 8" xfId="466"/>
    <cellStyle name="Денежный 2 4 9" xfId="467"/>
    <cellStyle name="Денежный 2 40" xfId="468"/>
    <cellStyle name="Денежный 2 41" xfId="469"/>
    <cellStyle name="Денежный 2 42" xfId="470"/>
    <cellStyle name="Денежный 2 43" xfId="471"/>
    <cellStyle name="Денежный 2 45" xfId="472"/>
    <cellStyle name="Денежный 2 46" xfId="473"/>
    <cellStyle name="Денежный 2 47" xfId="474"/>
    <cellStyle name="Денежный 2 5" xfId="475"/>
    <cellStyle name="Денежный 2 5 2" xfId="476"/>
    <cellStyle name="Денежный 2 5 2 2" xfId="477"/>
    <cellStyle name="Денежный 2 5 2 3" xfId="478"/>
    <cellStyle name="Денежный 2 5 2 4" xfId="479"/>
    <cellStyle name="Денежный 2 5 3" xfId="480"/>
    <cellStyle name="Денежный 2 5 3 2" xfId="481"/>
    <cellStyle name="Денежный 2 5 3 3" xfId="482"/>
    <cellStyle name="Денежный 2 5 3 4" xfId="483"/>
    <cellStyle name="Денежный 2 5 4" xfId="484"/>
    <cellStyle name="Денежный 2 5 4 2" xfId="485"/>
    <cellStyle name="Денежный 2 5 4 3" xfId="486"/>
    <cellStyle name="Денежный 2 5 4 4" xfId="487"/>
    <cellStyle name="Денежный 2 5 5" xfId="488"/>
    <cellStyle name="Денежный 2 5 6" xfId="489"/>
    <cellStyle name="Денежный 2 5 7" xfId="490"/>
    <cellStyle name="Денежный 2 5 8" xfId="491"/>
    <cellStyle name="Денежный 2 51" xfId="492"/>
    <cellStyle name="Денежный 2 6" xfId="493"/>
    <cellStyle name="Денежный 2 7" xfId="494"/>
    <cellStyle name="Денежный 2 8" xfId="495"/>
    <cellStyle name="Денежный 2 9" xfId="496"/>
    <cellStyle name="Денежный 20" xfId="497"/>
    <cellStyle name="Денежный 24" xfId="498"/>
    <cellStyle name="Денежный 24 12" xfId="499"/>
    <cellStyle name="Денежный 24 2" xfId="500"/>
    <cellStyle name="Денежный 24 2 2" xfId="501"/>
    <cellStyle name="Денежный 24 3" xfId="502"/>
    <cellStyle name="Денежный 24 3 2" xfId="503"/>
    <cellStyle name="Денежный 24 3 3" xfId="504"/>
    <cellStyle name="Денежный 24 3 4" xfId="505"/>
    <cellStyle name="Денежный 24 4" xfId="506"/>
    <cellStyle name="Денежный 24 5" xfId="507"/>
    <cellStyle name="Денежный 24 6" xfId="508"/>
    <cellStyle name="Денежный 24 7" xfId="509"/>
    <cellStyle name="Денежный 24 8" xfId="510"/>
    <cellStyle name="Денежный 26" xfId="511"/>
    <cellStyle name="Денежный 3" xfId="512"/>
    <cellStyle name="Денежный 3 10" xfId="513"/>
    <cellStyle name="Денежный 3 11" xfId="514"/>
    <cellStyle name="Денежный 3 12" xfId="515"/>
    <cellStyle name="Денежный 3 13" xfId="516"/>
    <cellStyle name="Денежный 3 14" xfId="517"/>
    <cellStyle name="Денежный 3 15" xfId="518"/>
    <cellStyle name="Денежный 3 2" xfId="519"/>
    <cellStyle name="Денежный 3 2 2" xfId="520"/>
    <cellStyle name="Денежный 3 2 2 2" xfId="521"/>
    <cellStyle name="Денежный 3 2 3" xfId="522"/>
    <cellStyle name="Денежный 3 3" xfId="523"/>
    <cellStyle name="Денежный 3 3 2" xfId="524"/>
    <cellStyle name="Денежный 3 3 3" xfId="525"/>
    <cellStyle name="Денежный 3 4" xfId="526"/>
    <cellStyle name="Денежный 3 4 2" xfId="527"/>
    <cellStyle name="Денежный 3 4 3" xfId="528"/>
    <cellStyle name="Денежный 3 5" xfId="529"/>
    <cellStyle name="Денежный 3 5 2" xfId="530"/>
    <cellStyle name="Денежный 3 5 3" xfId="531"/>
    <cellStyle name="Денежный 3 6" xfId="532"/>
    <cellStyle name="Денежный 3 6 2" xfId="533"/>
    <cellStyle name="Денежный 3 7" xfId="534"/>
    <cellStyle name="Денежный 3 8" xfId="535"/>
    <cellStyle name="Денежный 3 8 2" xfId="536"/>
    <cellStyle name="Денежный 3 8 3" xfId="537"/>
    <cellStyle name="Денежный 3 8 4" xfId="538"/>
    <cellStyle name="Денежный 3 9" xfId="539"/>
    <cellStyle name="Денежный 4" xfId="540"/>
    <cellStyle name="Денежный 4 10" xfId="541"/>
    <cellStyle name="Денежный 4 11" xfId="542"/>
    <cellStyle name="Денежный 4 12" xfId="543"/>
    <cellStyle name="Денежный 4 13" xfId="544"/>
    <cellStyle name="Денежный 4 13 2" xfId="545"/>
    <cellStyle name="Денежный 4 14" xfId="546"/>
    <cellStyle name="Денежный 4 14 2" xfId="547"/>
    <cellStyle name="Денежный 4 14 3" xfId="548"/>
    <cellStyle name="Денежный 4 14 4" xfId="549"/>
    <cellStyle name="Денежный 4 14 5" xfId="550"/>
    <cellStyle name="Денежный 4 14 6" xfId="551"/>
    <cellStyle name="Денежный 4 2" xfId="552"/>
    <cellStyle name="Денежный 4 2 2" xfId="553"/>
    <cellStyle name="Денежный 4 2 3" xfId="554"/>
    <cellStyle name="Денежный 4 3" xfId="555"/>
    <cellStyle name="Денежный 4 3 2" xfId="556"/>
    <cellStyle name="Денежный 4 3 3" xfId="557"/>
    <cellStyle name="Денежный 4 3 3 2" xfId="558"/>
    <cellStyle name="Денежный 4 3 3 3" xfId="559"/>
    <cellStyle name="Денежный 4 3 3 4" xfId="560"/>
    <cellStyle name="Денежный 4 3 4" xfId="561"/>
    <cellStyle name="Денежный 4 3 5" xfId="562"/>
    <cellStyle name="Денежный 4 3 6" xfId="563"/>
    <cellStyle name="Денежный 4 3 7" xfId="564"/>
    <cellStyle name="Денежный 4 4" xfId="565"/>
    <cellStyle name="Денежный 4 4 2" xfId="566"/>
    <cellStyle name="Денежный 4 5" xfId="567"/>
    <cellStyle name="Денежный 4 5 2" xfId="568"/>
    <cellStyle name="Денежный 4 6" xfId="569"/>
    <cellStyle name="Денежный 4 7" xfId="570"/>
    <cellStyle name="Денежный 4 8" xfId="571"/>
    <cellStyle name="Денежный 4 9" xfId="572"/>
    <cellStyle name="Денежный 5" xfId="573"/>
    <cellStyle name="Денежный 5 2" xfId="574"/>
    <cellStyle name="Денежный 5 2 2" xfId="575"/>
    <cellStyle name="Денежный 5 2 3" xfId="576"/>
    <cellStyle name="Денежный 5 3" xfId="577"/>
    <cellStyle name="Денежный 5 3 2" xfId="578"/>
    <cellStyle name="Денежный 5 4" xfId="579"/>
    <cellStyle name="Денежный 5 5" xfId="580"/>
    <cellStyle name="Денежный 5 5 2" xfId="581"/>
    <cellStyle name="Денежный 6" xfId="582"/>
    <cellStyle name="Денежный 6 10" xfId="583"/>
    <cellStyle name="Денежный 6 11" xfId="584"/>
    <cellStyle name="Денежный 6 2" xfId="585"/>
    <cellStyle name="Денежный 6 2 2" xfId="586"/>
    <cellStyle name="Денежный 6 2 3" xfId="587"/>
    <cellStyle name="Денежный 6 3" xfId="588"/>
    <cellStyle name="Денежный 6 4" xfId="589"/>
    <cellStyle name="Денежный 6 5" xfId="590"/>
    <cellStyle name="Денежный 6 5 2" xfId="591"/>
    <cellStyle name="Денежный 6 6" xfId="592"/>
    <cellStyle name="Денежный 6 7" xfId="593"/>
    <cellStyle name="Денежный 6 7 2" xfId="594"/>
    <cellStyle name="Денежный 6 7 3" xfId="595"/>
    <cellStyle name="Денежный 6 7 4" xfId="596"/>
    <cellStyle name="Денежный 6 7 5" xfId="597"/>
    <cellStyle name="Денежный 6 7 6" xfId="598"/>
    <cellStyle name="Денежный 6 8" xfId="599"/>
    <cellStyle name="Денежный 6 8 2" xfId="600"/>
    <cellStyle name="Денежный 6 8 3" xfId="601"/>
    <cellStyle name="Денежный 6 8 4" xfId="602"/>
    <cellStyle name="Денежный 6 9" xfId="603"/>
    <cellStyle name="Денежный 7 2" xfId="604"/>
    <cellStyle name="Денежный 7 2 2" xfId="605"/>
    <cellStyle name="Денежный 7 2 3" xfId="606"/>
    <cellStyle name="Денежный 7 3" xfId="607"/>
    <cellStyle name="Денежный 7 4" xfId="608"/>
    <cellStyle name="Денежный 7 5" xfId="609"/>
    <cellStyle name="Денежный 7 5 2" xfId="610"/>
    <cellStyle name="Денежный 7 6" xfId="611"/>
    <cellStyle name="Денежный 8 2" xfId="612"/>
    <cellStyle name="Денежный 8 2 2" xfId="613"/>
    <cellStyle name="Денежный 8 2 3" xfId="614"/>
    <cellStyle name="Денежный 8 3" xfId="615"/>
    <cellStyle name="Денежный 8 3 2" xfId="616"/>
    <cellStyle name="Денежный 8 4" xfId="617"/>
    <cellStyle name="Денежный 8 5" xfId="618"/>
    <cellStyle name="Денежный 8 5 2" xfId="619"/>
    <cellStyle name="Денежный 8 6" xfId="620"/>
    <cellStyle name="Денежный 9 2" xfId="621"/>
    <cellStyle name="Денежный 9 2 2" xfId="622"/>
    <cellStyle name="Денежный 9 2 3" xfId="623"/>
    <cellStyle name="Денежный 9 2 4" xfId="624"/>
    <cellStyle name="Денежный 9 3" xfId="625"/>
    <cellStyle name="Заголовок 1" xfId="626" builtinId="16" customBuiltin="1"/>
    <cellStyle name="Заголовок 1 2" xfId="627"/>
    <cellStyle name="Заголовок 1 3" xfId="628"/>
    <cellStyle name="Заголовок 2" xfId="629" builtinId="17" customBuiltin="1"/>
    <cellStyle name="Заголовок 2 2" xfId="630"/>
    <cellStyle name="Заголовок 2 3" xfId="631"/>
    <cellStyle name="Заголовок 3" xfId="632" builtinId="18" customBuiltin="1"/>
    <cellStyle name="Заголовок 3 2" xfId="633"/>
    <cellStyle name="Заголовок 3 3" xfId="634"/>
    <cellStyle name="Заголовок 4" xfId="635" builtinId="19" customBuiltin="1"/>
    <cellStyle name="Заголовок 4 2" xfId="636"/>
    <cellStyle name="Заголовок 4 3" xfId="637"/>
    <cellStyle name="Итог" xfId="638" builtinId="25" customBuiltin="1"/>
    <cellStyle name="Итог 2" xfId="639"/>
    <cellStyle name="Итог 3" xfId="640"/>
    <cellStyle name="Контрольная ячейка" xfId="641" builtinId="23" customBuiltin="1"/>
    <cellStyle name="Контрольная ячейка 2" xfId="642"/>
    <cellStyle name="Контрольная ячейка 3" xfId="643"/>
    <cellStyle name="Контрольная ячейка 4" xfId="644"/>
    <cellStyle name="Название" xfId="645" builtinId="15" customBuiltin="1"/>
    <cellStyle name="Название 2" xfId="646"/>
    <cellStyle name="Название 3" xfId="647"/>
    <cellStyle name="Нейтральный" xfId="648" builtinId="28" customBuiltin="1"/>
    <cellStyle name="Нейтральный 2" xfId="649"/>
    <cellStyle name="Нейтральный 3" xfId="650"/>
    <cellStyle name="Нейтральный 4" xfId="651"/>
    <cellStyle name="Обычный" xfId="0" builtinId="0"/>
    <cellStyle name="Обычный 10" xfId="652"/>
    <cellStyle name="Обычный 10 2" xfId="653"/>
    <cellStyle name="Обычный 10 3" xfId="654"/>
    <cellStyle name="Обычный 11" xfId="655"/>
    <cellStyle name="Обычный 11 10" xfId="656"/>
    <cellStyle name="Обычный 11 11" xfId="657"/>
    <cellStyle name="Обычный 11 12" xfId="658"/>
    <cellStyle name="Обычный 11 12 2" xfId="659"/>
    <cellStyle name="Обычный 11 2" xfId="660"/>
    <cellStyle name="Обычный 11 2 2" xfId="661"/>
    <cellStyle name="Обычный 11 3" xfId="662"/>
    <cellStyle name="Обычный 11 4" xfId="663"/>
    <cellStyle name="Обычный 11 5" xfId="664"/>
    <cellStyle name="Обычный 11 6" xfId="665"/>
    <cellStyle name="Обычный 11 7" xfId="666"/>
    <cellStyle name="Обычный 11 8" xfId="667"/>
    <cellStyle name="Обычный 11 9" xfId="668"/>
    <cellStyle name="Обычный 12" xfId="669"/>
    <cellStyle name="Обычный 12 2 2" xfId="670"/>
    <cellStyle name="Обычный 12 2 2 2" xfId="1052"/>
    <cellStyle name="Обычный 13 2" xfId="671"/>
    <cellStyle name="Обычный 14" xfId="672"/>
    <cellStyle name="Обычный 14 2" xfId="673"/>
    <cellStyle name="Обычный 14 3" xfId="674"/>
    <cellStyle name="Обычный 14 4" xfId="675"/>
    <cellStyle name="Обычный 14 5" xfId="676"/>
    <cellStyle name="Обычный 14 6" xfId="677"/>
    <cellStyle name="Обычный 15" xfId="678"/>
    <cellStyle name="Обычный 15 2" xfId="679"/>
    <cellStyle name="Обычный 16" xfId="680"/>
    <cellStyle name="Обычный 17" xfId="681"/>
    <cellStyle name="Обычный 17 2" xfId="682"/>
    <cellStyle name="Обычный 17 3" xfId="683"/>
    <cellStyle name="Обычный 17 4" xfId="684"/>
    <cellStyle name="Обычный 17 5" xfId="685"/>
    <cellStyle name="Обычный 17 6" xfId="686"/>
    <cellStyle name="Обычный 17 7" xfId="687"/>
    <cellStyle name="Обычный 18" xfId="688"/>
    <cellStyle name="Обычный 18 2" xfId="689"/>
    <cellStyle name="Обычный 18 3" xfId="690"/>
    <cellStyle name="Обычный 19" xfId="691"/>
    <cellStyle name="Обычный 2" xfId="692"/>
    <cellStyle name="Обычный 2 10" xfId="693"/>
    <cellStyle name="Обычный 2 10 2" xfId="694"/>
    <cellStyle name="Обычный 2 11" xfId="695"/>
    <cellStyle name="Обычный 2 12" xfId="696"/>
    <cellStyle name="Обычный 2 13" xfId="697"/>
    <cellStyle name="Обычный 2 14" xfId="698"/>
    <cellStyle name="Обычный 2 14 10" xfId="699"/>
    <cellStyle name="Обычный 2 14 10 2" xfId="700"/>
    <cellStyle name="Обычный 2 14 11" xfId="701"/>
    <cellStyle name="Обычный 2 14 12" xfId="702"/>
    <cellStyle name="Обычный 2 14 2" xfId="703"/>
    <cellStyle name="Обычный 2 14 2 2" xfId="704"/>
    <cellStyle name="Обычный 2 14 3" xfId="705"/>
    <cellStyle name="Обычный 2 14 4" xfId="706"/>
    <cellStyle name="Обычный 2 14 5" xfId="707"/>
    <cellStyle name="Обычный 2 14 6" xfId="708"/>
    <cellStyle name="Обычный 2 14 7" xfId="709"/>
    <cellStyle name="Обычный 2 14 8" xfId="710"/>
    <cellStyle name="Обычный 2 14 9" xfId="711"/>
    <cellStyle name="Обычный 2 15" xfId="712"/>
    <cellStyle name="Обычный 2 16" xfId="713"/>
    <cellStyle name="Обычный 2 17" xfId="714"/>
    <cellStyle name="Обычный 2 18" xfId="715"/>
    <cellStyle name="Обычный 2 19" xfId="716"/>
    <cellStyle name="Обычный 2 2" xfId="717"/>
    <cellStyle name="Обычный 2 2 10" xfId="718"/>
    <cellStyle name="Обычный 2 2 10 2" xfId="719"/>
    <cellStyle name="Обычный 2 2 11" xfId="720"/>
    <cellStyle name="Обычный 2 2 12" xfId="721"/>
    <cellStyle name="Обычный 2 2 13" xfId="722"/>
    <cellStyle name="Обычный 2 2 14" xfId="723"/>
    <cellStyle name="Обычный 2 2 15" xfId="724"/>
    <cellStyle name="Обычный 2 2 16" xfId="725"/>
    <cellStyle name="Обычный 2 2 17" xfId="726"/>
    <cellStyle name="Обычный 2 2 2" xfId="727"/>
    <cellStyle name="Обычный 2 2 2 2" xfId="728"/>
    <cellStyle name="Обычный 2 2 2 2 2" xfId="729"/>
    <cellStyle name="Обычный 2 2 2 2 3" xfId="730"/>
    <cellStyle name="Обычный 2 2 2 2 4" xfId="731"/>
    <cellStyle name="Обычный 2 2 2 2 5" xfId="732"/>
    <cellStyle name="Обычный 2 2 2 3" xfId="733"/>
    <cellStyle name="Обычный 2 2 2 3 2" xfId="734"/>
    <cellStyle name="Обычный 2 2 2 4" xfId="735"/>
    <cellStyle name="Обычный 2 2 2 4 2" xfId="736"/>
    <cellStyle name="Обычный 2 2 2 4 3" xfId="737"/>
    <cellStyle name="Обычный 2 2 2 4 4" xfId="738"/>
    <cellStyle name="Обычный 2 2 2 5" xfId="739"/>
    <cellStyle name="Обычный 2 2 2 5 2" xfId="740"/>
    <cellStyle name="Обычный 2 2 2 5 3" xfId="741"/>
    <cellStyle name="Обычный 2 2 2 5 4" xfId="742"/>
    <cellStyle name="Обычный 2 2 2 6" xfId="743"/>
    <cellStyle name="Обычный 2 2 2 7" xfId="744"/>
    <cellStyle name="Обычный 2 2 2 8" xfId="745"/>
    <cellStyle name="Обычный 2 2 2 9" xfId="746"/>
    <cellStyle name="Обычный 2 2 3" xfId="747"/>
    <cellStyle name="Обычный 2 2 3 2" xfId="748"/>
    <cellStyle name="Обычный 2 2 3 2 2" xfId="749"/>
    <cellStyle name="Обычный 2 2 3 2 3" xfId="750"/>
    <cellStyle name="Обычный 2 2 3 3" xfId="751"/>
    <cellStyle name="Обычный 2 2 3 4" xfId="752"/>
    <cellStyle name="Обычный 2 2 3 5" xfId="753"/>
    <cellStyle name="Обычный 2 2 3 6" xfId="754"/>
    <cellStyle name="Обычный 2 2 3 7" xfId="755"/>
    <cellStyle name="Обычный 2 2 3 8" xfId="756"/>
    <cellStyle name="Обычный 2 2 4" xfId="757"/>
    <cellStyle name="Обычный 2 2 4 2" xfId="758"/>
    <cellStyle name="Обычный 2 2 4 3" xfId="759"/>
    <cellStyle name="Обычный 2 2 4 4" xfId="760"/>
    <cellStyle name="Обычный 2 2 5" xfId="761"/>
    <cellStyle name="Обычный 2 2 5 2" xfId="762"/>
    <cellStyle name="Обычный 2 2 5 3" xfId="763"/>
    <cellStyle name="Обычный 2 2 5 4" xfId="764"/>
    <cellStyle name="Обычный 2 2 6" xfId="765"/>
    <cellStyle name="Обычный 2 2 7" xfId="766"/>
    <cellStyle name="Обычный 2 2 8" xfId="767"/>
    <cellStyle name="Обычный 2 2 9" xfId="768"/>
    <cellStyle name="Обычный 2 2_База1 (version 1)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4 2" xfId="775"/>
    <cellStyle name="Обычный 2 24 3" xfId="776"/>
    <cellStyle name="Обычный 2 24 4" xfId="777"/>
    <cellStyle name="Обычный 2 24 5" xfId="778"/>
    <cellStyle name="Обычный 2 25" xfId="779"/>
    <cellStyle name="Обычный 2 26" xfId="780"/>
    <cellStyle name="Обычный 2 27" xfId="781"/>
    <cellStyle name="Обычный 2 28" xfId="782"/>
    <cellStyle name="Обычный 2 29" xfId="783"/>
    <cellStyle name="Обычный 2 3" xfId="784"/>
    <cellStyle name="Обычный 2 3 2" xfId="785"/>
    <cellStyle name="Обычный 2 3 2 2" xfId="786"/>
    <cellStyle name="Обычный 2 3 2 3" xfId="787"/>
    <cellStyle name="Обычный 2 3 3" xfId="788"/>
    <cellStyle name="Обычный 2 3 4" xfId="789"/>
    <cellStyle name="Обычный 2 3 5" xfId="790"/>
    <cellStyle name="Обычный 2 3 6" xfId="791"/>
    <cellStyle name="Обычный 2 3 7" xfId="792"/>
    <cellStyle name="Обычный 2 3 8" xfId="793"/>
    <cellStyle name="Обычный 2 3 9" xfId="794"/>
    <cellStyle name="Обычный 2 30" xfId="795"/>
    <cellStyle name="Обычный 2 31" xfId="796"/>
    <cellStyle name="Обычный 2 32" xfId="797"/>
    <cellStyle name="Обычный 2 33" xfId="798"/>
    <cellStyle name="Обычный 2 33 2" xfId="799"/>
    <cellStyle name="Обычный 2 34" xfId="800"/>
    <cellStyle name="Обычный 2 35" xfId="801"/>
    <cellStyle name="Обычный 2 36" xfId="802"/>
    <cellStyle name="Обычный 2 37" xfId="803"/>
    <cellStyle name="Обычный 2 38" xfId="804"/>
    <cellStyle name="Обычный 2 39" xfId="805"/>
    <cellStyle name="Обычный 2 4" xfId="806"/>
    <cellStyle name="Обычный 2 4 10" xfId="807"/>
    <cellStyle name="Обычный 2 4 2" xfId="808"/>
    <cellStyle name="Обычный 2 4 2 2" xfId="809"/>
    <cellStyle name="Обычный 2 4 2 3" xfId="810"/>
    <cellStyle name="Обычный 2 4 3" xfId="811"/>
    <cellStyle name="Обычный 2 4 4" xfId="812"/>
    <cellStyle name="Обычный 2 4 5" xfId="813"/>
    <cellStyle name="Обычный 2 4 6" xfId="814"/>
    <cellStyle name="Обычный 2 4 7" xfId="815"/>
    <cellStyle name="Обычный 2 4 8" xfId="816"/>
    <cellStyle name="Обычный 2 4 9" xfId="817"/>
    <cellStyle name="Обычный 2 40" xfId="818"/>
    <cellStyle name="Обычный 2 47" xfId="819"/>
    <cellStyle name="Обычный 2 5" xfId="820"/>
    <cellStyle name="Обычный 2 5 2" xfId="821"/>
    <cellStyle name="Обычный 2 5 2 2" xfId="822"/>
    <cellStyle name="Обычный 2 5 3" xfId="823"/>
    <cellStyle name="Обычный 2 5 3 2" xfId="824"/>
    <cellStyle name="Обычный 2 5 3 3" xfId="825"/>
    <cellStyle name="Обычный 2 51" xfId="826"/>
    <cellStyle name="Обычный 2 6" xfId="827"/>
    <cellStyle name="Обычный 2 6 2" xfId="828"/>
    <cellStyle name="Обычный 2 6 2 2" xfId="829"/>
    <cellStyle name="Обычный 2 6 2 3" xfId="830"/>
    <cellStyle name="Обычный 2 7" xfId="831"/>
    <cellStyle name="Обычный 2 7 2" xfId="832"/>
    <cellStyle name="Обычный 2 8" xfId="833"/>
    <cellStyle name="Обычный 2 9" xfId="834"/>
    <cellStyle name="Обычный 2_Выездка ноябрь 2010 г." xfId="835"/>
    <cellStyle name="Обычный 20" xfId="836"/>
    <cellStyle name="Обычный 21" xfId="837"/>
    <cellStyle name="Обычный 22" xfId="838"/>
    <cellStyle name="Обычный 23" xfId="839"/>
    <cellStyle name="Обычный 24" xfId="840"/>
    <cellStyle name="Обычный 25" xfId="841"/>
    <cellStyle name="Обычный 26" xfId="842"/>
    <cellStyle name="Обычный 29" xfId="843"/>
    <cellStyle name="Обычный 3" xfId="844"/>
    <cellStyle name="Обычный 3 10" xfId="845"/>
    <cellStyle name="Обычный 3 11" xfId="846"/>
    <cellStyle name="Обычный 3 12" xfId="847"/>
    <cellStyle name="Обычный 3 13" xfId="848"/>
    <cellStyle name="Обычный 3 13 2" xfId="849"/>
    <cellStyle name="Обычный 3 13_pudost_16-07_17_startovye" xfId="850"/>
    <cellStyle name="Обычный 3 14" xfId="851"/>
    <cellStyle name="Обычный 3 15" xfId="852"/>
    <cellStyle name="Обычный 3 16" xfId="853"/>
    <cellStyle name="Обычный 3 17" xfId="854"/>
    <cellStyle name="Обычный 3 18" xfId="855"/>
    <cellStyle name="Обычный 3 19" xfId="856"/>
    <cellStyle name="Обычный 3 2" xfId="857"/>
    <cellStyle name="Обычный 3 2 10" xfId="858"/>
    <cellStyle name="Обычный 3 2 11" xfId="859"/>
    <cellStyle name="Обычный 3 2 2" xfId="860"/>
    <cellStyle name="Обычный 3 2 2 10" xfId="861"/>
    <cellStyle name="Обычный 3 2 2 2" xfId="862"/>
    <cellStyle name="Обычный 3 2 2 2 2" xfId="863"/>
    <cellStyle name="Обычный 3 2 2 3" xfId="864"/>
    <cellStyle name="Обычный 3 2 2 4" xfId="865"/>
    <cellStyle name="Обычный 3 2 2 5" xfId="866"/>
    <cellStyle name="Обычный 3 2 2 6" xfId="867"/>
    <cellStyle name="Обычный 3 2 2 7" xfId="868"/>
    <cellStyle name="Обычный 3 2 2 8" xfId="869"/>
    <cellStyle name="Обычный 3 2 2 9" xfId="870"/>
    <cellStyle name="Обычный 3 2 3" xfId="871"/>
    <cellStyle name="Обычный 3 2 4" xfId="872"/>
    <cellStyle name="Обычный 3 2 4 2" xfId="873"/>
    <cellStyle name="Обычный 3 2 5" xfId="874"/>
    <cellStyle name="Обычный 3 2 6" xfId="875"/>
    <cellStyle name="Обычный 3 2 7" xfId="876"/>
    <cellStyle name="Обычный 3 2 8" xfId="877"/>
    <cellStyle name="Обычный 3 2 9" xfId="878"/>
    <cellStyle name="Обычный 3 20" xfId="879"/>
    <cellStyle name="Обычный 3 21" xfId="880"/>
    <cellStyle name="Обычный 3 3" xfId="881"/>
    <cellStyle name="Обычный 3 3 2" xfId="882"/>
    <cellStyle name="Обычный 3 3 3" xfId="883"/>
    <cellStyle name="Обычный 3 4" xfId="884"/>
    <cellStyle name="Обычный 3 5" xfId="885"/>
    <cellStyle name="Обычный 3 5 2" xfId="886"/>
    <cellStyle name="Обычный 3 5 3" xfId="887"/>
    <cellStyle name="Обычный 3 6" xfId="888"/>
    <cellStyle name="Обычный 3 7" xfId="889"/>
    <cellStyle name="Обычный 3 8" xfId="890"/>
    <cellStyle name="Обычный 3 9" xfId="891"/>
    <cellStyle name="Обычный 30" xfId="892"/>
    <cellStyle name="Обычный 31" xfId="893"/>
    <cellStyle name="Обычный 34" xfId="894"/>
    <cellStyle name="Обычный 35" xfId="895"/>
    <cellStyle name="Обычный 36" xfId="896"/>
    <cellStyle name="Обычный 39" xfId="897"/>
    <cellStyle name="Обычный 4" xfId="898"/>
    <cellStyle name="Обычный 4 10" xfId="899"/>
    <cellStyle name="Обычный 4 11" xfId="900"/>
    <cellStyle name="Обычный 4 12" xfId="901"/>
    <cellStyle name="Обычный 4 13" xfId="902"/>
    <cellStyle name="Обычный 4 14" xfId="903"/>
    <cellStyle name="Обычный 4 14 2" xfId="904"/>
    <cellStyle name="Обычный 4 14 3" xfId="905"/>
    <cellStyle name="Обычный 4 14 4" xfId="906"/>
    <cellStyle name="Обычный 4 15" xfId="907"/>
    <cellStyle name="Обычный 4 16" xfId="908"/>
    <cellStyle name="Обычный 4 17" xfId="909"/>
    <cellStyle name="Обычный 4 2" xfId="910"/>
    <cellStyle name="Обычный 4 2 2" xfId="911"/>
    <cellStyle name="Обычный 4 2 3" xfId="912"/>
    <cellStyle name="Обычный 4 3" xfId="913"/>
    <cellStyle name="Обычный 4 4" xfId="914"/>
    <cellStyle name="Обычный 4 5" xfId="915"/>
    <cellStyle name="Обычный 4 6" xfId="916"/>
    <cellStyle name="Обычный 4 7" xfId="917"/>
    <cellStyle name="Обычный 4 8" xfId="918"/>
    <cellStyle name="Обычный 4 9" xfId="919"/>
    <cellStyle name="Обычный 40" xfId="920"/>
    <cellStyle name="Обычный 42" xfId="921"/>
    <cellStyle name="Обычный 43" xfId="922"/>
    <cellStyle name="Обычный 45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21" xfId="939"/>
    <cellStyle name="Обычный 5 3" xfId="940"/>
    <cellStyle name="Обычный 5 3 2" xfId="941"/>
    <cellStyle name="Обычный 5 3 3" xfId="942"/>
    <cellStyle name="Обычный 5 4" xfId="943"/>
    <cellStyle name="Обычный 5 4 2" xfId="944"/>
    <cellStyle name="Обычный 5 5" xfId="945"/>
    <cellStyle name="Обычный 5 6" xfId="946"/>
    <cellStyle name="Обычный 5 7" xfId="947"/>
    <cellStyle name="Обычный 5 8" xfId="948"/>
    <cellStyle name="Обычный 5 9" xfId="949"/>
    <cellStyle name="Обычный 5_15_06_2014_prinevskoe" xfId="950"/>
    <cellStyle name="Обычный 5_25_05_13 2 2" xfId="1053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 2 2 2 2 2 2" xfId="1048"/>
    <cellStyle name="Обычный_База_База1 2_База1 (version 1)" xfId="987"/>
    <cellStyle name="Обычный_Выездка 1" xfId="1054"/>
    <cellStyle name="Обычный_Выездка технические1" xfId="988"/>
    <cellStyle name="Обычный_Выездка технические1 2" xfId="989"/>
    <cellStyle name="Обычный_Выездка технические1 3" xfId="990"/>
    <cellStyle name="Обычный_Выездка технические1 3 2" xfId="991"/>
    <cellStyle name="Обычный_Измайлово-2003" xfId="992"/>
    <cellStyle name="Обычный_Измайлово-2003 2" xfId="993"/>
    <cellStyle name="Обычный_конкур f" xfId="1057"/>
    <cellStyle name="Обычный_конкур К" xfId="1049"/>
    <cellStyle name="Обычный_конкур1" xfId="994"/>
    <cellStyle name="Обычный_конкур1 11 2" xfId="1056"/>
    <cellStyle name="Обычный_конкур1 2 2" xfId="1051"/>
    <cellStyle name="Обычный_Лист Microsoft Excel" xfId="995"/>
    <cellStyle name="Обычный_Лист Microsoft Excel 10" xfId="996"/>
    <cellStyle name="Обычный_Лист Microsoft Excel 10 2" xfId="1050"/>
    <cellStyle name="Обычный_Лист Microsoft Excel 11" xfId="997"/>
    <cellStyle name="Обычный_Лист Microsoft Excel 2" xfId="998"/>
    <cellStyle name="Обычный_Лист Microsoft Excel 2 12" xfId="999"/>
    <cellStyle name="Обычный_Лист Microsoft Excel 3" xfId="1000"/>
    <cellStyle name="Обычный_Лист Microsoft Excel 3 2" xfId="1046"/>
    <cellStyle name="Обычный_Орел" xfId="1001"/>
    <cellStyle name="Обычный_Орел 11" xfId="1047"/>
    <cellStyle name="Обычный_Россия (В) юниоры 2_Стартовые 04-06.04.13" xfId="1002"/>
    <cellStyle name="Обычный_Россия (В) юниоры 2_Стартовые 04-06.04.13 4" xfId="1003"/>
    <cellStyle name="Обычный_Форма технических_конкур" xfId="1004"/>
    <cellStyle name="Плохой" xfId="1005" builtinId="27" customBuiltin="1"/>
    <cellStyle name="Плохой 2" xfId="1006"/>
    <cellStyle name="Плохой 3" xfId="1007"/>
    <cellStyle name="Плохой 4" xfId="1008"/>
    <cellStyle name="Пояснение" xfId="1009" builtinId="53" customBuiltin="1"/>
    <cellStyle name="Пояснение 2" xfId="1010"/>
    <cellStyle name="Пояснение 3" xfId="1011"/>
    <cellStyle name="Примечание" xfId="1012" builtinId="10" customBuiltin="1"/>
    <cellStyle name="Примечание 2" xfId="1013"/>
    <cellStyle name="Примечание 3" xfId="1014"/>
    <cellStyle name="Примечание 4" xfId="1015"/>
    <cellStyle name="Примечание 5" xfId="1016"/>
    <cellStyle name="Процентный 2" xfId="1017"/>
    <cellStyle name="Связанная ячейка" xfId="1018" builtinId="24" customBuiltin="1"/>
    <cellStyle name="Связанная ячейка 2" xfId="1019"/>
    <cellStyle name="Связанная ячейка 3" xfId="1020"/>
    <cellStyle name="Текст предупреждения" xfId="1021" builtinId="11" customBuiltin="1"/>
    <cellStyle name="Текст предупреждения 2" xfId="1022"/>
    <cellStyle name="Текст предупреждения 3" xfId="1023"/>
    <cellStyle name="Финансовый 2" xfId="1024"/>
    <cellStyle name="Финансовый 2 2" xfId="1025"/>
    <cellStyle name="Финансовый 2 2 2" xfId="1026"/>
    <cellStyle name="Финансовый 2 2 2 2" xfId="1027"/>
    <cellStyle name="Финансовый 2 2 3" xfId="1028"/>
    <cellStyle name="Финансовый 2 2 4" xfId="1029"/>
    <cellStyle name="Финансовый 2 2 4 2" xfId="1030"/>
    <cellStyle name="Финансовый 2 2 5" xfId="1031"/>
    <cellStyle name="Финансовый 2 2 5 2" xfId="1032"/>
    <cellStyle name="Финансовый 2 2 6" xfId="1033"/>
    <cellStyle name="Финансовый 2 2 6 2" xfId="1034"/>
    <cellStyle name="Финансовый 2 3" xfId="1035"/>
    <cellStyle name="Финансовый 2 3 2" xfId="1036"/>
    <cellStyle name="Финансовый 2 4" xfId="1037"/>
    <cellStyle name="Финансовый 2 4 2" xfId="1038"/>
    <cellStyle name="Финансовый 3" xfId="1039"/>
    <cellStyle name="Финансовый 3 2" xfId="1040"/>
    <cellStyle name="Финансовый 4" xfId="1041"/>
    <cellStyle name="Хороший" xfId="1042" builtinId="26" customBuiltin="1"/>
    <cellStyle name="Хороший 2" xfId="1043"/>
    <cellStyle name="Хороший 3" xfId="1044"/>
    <cellStyle name="Хороший 4" xfId="104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85727</xdr:rowOff>
    </xdr:from>
    <xdr:to>
      <xdr:col>3</xdr:col>
      <xdr:colOff>619125</xdr:colOff>
      <xdr:row>0</xdr:row>
      <xdr:rowOff>742951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7"/>
          <a:ext cx="9144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0</xdr:row>
      <xdr:rowOff>105834</xdr:rowOff>
    </xdr:from>
    <xdr:to>
      <xdr:col>3</xdr:col>
      <xdr:colOff>730250</xdr:colOff>
      <xdr:row>0</xdr:row>
      <xdr:rowOff>825501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4" y="105834"/>
          <a:ext cx="963083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0650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10733" cy="791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10733" cy="791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10733" cy="791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10733" cy="791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0</xdr:rowOff>
    </xdr:from>
    <xdr:to>
      <xdr:col>2</xdr:col>
      <xdr:colOff>931334</xdr:colOff>
      <xdr:row>4</xdr:row>
      <xdr:rowOff>10583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0"/>
          <a:ext cx="1210733" cy="791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168087</xdr:colOff>
      <xdr:row>0</xdr:row>
      <xdr:rowOff>134471</xdr:rowOff>
    </xdr:from>
    <xdr:to>
      <xdr:col>3</xdr:col>
      <xdr:colOff>851645</xdr:colOff>
      <xdr:row>1</xdr:row>
      <xdr:rowOff>33618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7" y="134471"/>
          <a:ext cx="1016933" cy="789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168087</xdr:colOff>
      <xdr:row>0</xdr:row>
      <xdr:rowOff>134471</xdr:rowOff>
    </xdr:from>
    <xdr:to>
      <xdr:col>3</xdr:col>
      <xdr:colOff>851645</xdr:colOff>
      <xdr:row>1</xdr:row>
      <xdr:rowOff>33618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7" y="134471"/>
          <a:ext cx="1019734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127001</xdr:rowOff>
    </xdr:from>
    <xdr:to>
      <xdr:col>3</xdr:col>
      <xdr:colOff>735180</xdr:colOff>
      <xdr:row>0</xdr:row>
      <xdr:rowOff>857251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27001"/>
          <a:ext cx="1011404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127001</xdr:rowOff>
    </xdr:from>
    <xdr:to>
      <xdr:col>3</xdr:col>
      <xdr:colOff>735180</xdr:colOff>
      <xdr:row>0</xdr:row>
      <xdr:rowOff>857251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27001"/>
          <a:ext cx="1010346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38101</xdr:rowOff>
    </xdr:from>
    <xdr:to>
      <xdr:col>3</xdr:col>
      <xdr:colOff>812800</xdr:colOff>
      <xdr:row>0</xdr:row>
      <xdr:rowOff>863601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38101"/>
          <a:ext cx="1019175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127000</xdr:rowOff>
    </xdr:from>
    <xdr:to>
      <xdr:col>3</xdr:col>
      <xdr:colOff>709083</xdr:colOff>
      <xdr:row>0</xdr:row>
      <xdr:rowOff>877369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27000"/>
          <a:ext cx="985307" cy="75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127000</xdr:rowOff>
    </xdr:from>
    <xdr:to>
      <xdr:col>3</xdr:col>
      <xdr:colOff>709083</xdr:colOff>
      <xdr:row>0</xdr:row>
      <xdr:rowOff>877369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27000"/>
          <a:ext cx="984249" cy="75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0</xdr:row>
      <xdr:rowOff>105834</xdr:rowOff>
    </xdr:from>
    <xdr:to>
      <xdr:col>3</xdr:col>
      <xdr:colOff>730250</xdr:colOff>
      <xdr:row>0</xdr:row>
      <xdr:rowOff>825501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4" y="105834"/>
          <a:ext cx="957791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="75" zoomScaleNormal="100" zoomScaleSheetLayoutView="75" workbookViewId="0">
      <pane ySplit="6" topLeftCell="A7" activePane="bottomLeft" state="frozen"/>
      <selection pane="bottomLeft" activeCell="O9" sqref="O9"/>
    </sheetView>
  </sheetViews>
  <sheetFormatPr defaultRowHeight="12.75"/>
  <cols>
    <col min="1" max="1" width="5.5703125" style="51" customWidth="1"/>
    <col min="2" max="3" width="4.28515625" style="51" hidden="1" customWidth="1"/>
    <col min="4" max="4" width="19.5703125" style="49" customWidth="1"/>
    <col min="5" max="5" width="9.85546875" style="49" customWidth="1"/>
    <col min="6" max="6" width="6.28515625" style="49" customWidth="1"/>
    <col min="7" max="7" width="35.5703125" style="49" customWidth="1"/>
    <col min="8" max="8" width="10.85546875" style="49" customWidth="1"/>
    <col min="9" max="9" width="19.7109375" style="52" customWidth="1"/>
    <col min="10" max="10" width="16.7109375" style="52" customWidth="1"/>
    <col min="11" max="11" width="24.7109375" style="53" customWidth="1"/>
    <col min="12" max="12" width="14.140625" style="49" customWidth="1"/>
    <col min="13" max="16384" width="9.140625" style="49"/>
  </cols>
  <sheetData>
    <row r="1" spans="1:12" s="61" customFormat="1" ht="64.5" customHeight="1">
      <c r="A1" s="282" t="s">
        <v>202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61" customFormat="1" ht="33.75" customHeight="1">
      <c r="A2" s="284" t="s">
        <v>100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5.95" customHeight="1">
      <c r="A3" s="284" t="s">
        <v>19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s="66" customFormat="1" ht="15" customHeight="1">
      <c r="A4" s="285" t="s">
        <v>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s="50" customFormat="1" ht="17.25" customHeight="1">
      <c r="A5" s="93" t="s">
        <v>50</v>
      </c>
      <c r="B5" s="62"/>
      <c r="C5" s="62"/>
      <c r="D5" s="63"/>
      <c r="E5" s="63"/>
      <c r="F5" s="63"/>
      <c r="G5" s="64"/>
      <c r="H5" s="64"/>
      <c r="I5" s="65"/>
      <c r="J5" s="65"/>
      <c r="K5" s="66"/>
      <c r="L5" s="186" t="s">
        <v>203</v>
      </c>
    </row>
    <row r="6" spans="1:12" s="70" customFormat="1" ht="57.75" customHeight="1">
      <c r="A6" s="67" t="s">
        <v>1</v>
      </c>
      <c r="B6" s="67" t="s">
        <v>2</v>
      </c>
      <c r="C6" s="67" t="s">
        <v>14</v>
      </c>
      <c r="D6" s="68" t="s">
        <v>12</v>
      </c>
      <c r="E6" s="68" t="s">
        <v>3</v>
      </c>
      <c r="F6" s="67" t="s">
        <v>15</v>
      </c>
      <c r="G6" s="68" t="s">
        <v>13</v>
      </c>
      <c r="H6" s="68" t="s">
        <v>3</v>
      </c>
      <c r="I6" s="68" t="s">
        <v>4</v>
      </c>
      <c r="J6" s="68" t="s">
        <v>5</v>
      </c>
      <c r="K6" s="68" t="s">
        <v>6</v>
      </c>
      <c r="L6" s="68" t="s">
        <v>7</v>
      </c>
    </row>
    <row r="7" spans="1:12" s="75" customFormat="1" ht="37.5" customHeight="1">
      <c r="A7" s="148">
        <v>1</v>
      </c>
      <c r="B7" s="149"/>
      <c r="C7" s="149"/>
      <c r="D7" s="117" t="s">
        <v>72</v>
      </c>
      <c r="E7" s="130" t="s">
        <v>142</v>
      </c>
      <c r="F7" s="131" t="s">
        <v>8</v>
      </c>
      <c r="G7" s="189" t="s">
        <v>143</v>
      </c>
      <c r="H7" s="83"/>
      <c r="I7" s="79" t="s">
        <v>144</v>
      </c>
      <c r="J7" s="79" t="s">
        <v>60</v>
      </c>
      <c r="K7" s="79" t="s">
        <v>145</v>
      </c>
      <c r="L7" s="150" t="s">
        <v>42</v>
      </c>
    </row>
    <row r="8" spans="1:12" s="75" customFormat="1" ht="37.5" customHeight="1">
      <c r="A8" s="148">
        <v>2</v>
      </c>
      <c r="B8" s="149"/>
      <c r="C8" s="149"/>
      <c r="D8" s="82" t="s">
        <v>204</v>
      </c>
      <c r="E8" s="209">
        <v>88704</v>
      </c>
      <c r="F8" s="97" t="s">
        <v>8</v>
      </c>
      <c r="G8" s="82" t="s">
        <v>205</v>
      </c>
      <c r="H8" s="209">
        <v>9120</v>
      </c>
      <c r="I8" s="97" t="s">
        <v>206</v>
      </c>
      <c r="J8" s="79" t="s">
        <v>207</v>
      </c>
      <c r="K8" s="97" t="s">
        <v>281</v>
      </c>
      <c r="L8" s="150" t="s">
        <v>42</v>
      </c>
    </row>
    <row r="9" spans="1:12" s="75" customFormat="1" ht="37.5" customHeight="1">
      <c r="A9" s="148">
        <v>3</v>
      </c>
      <c r="B9" s="149"/>
      <c r="C9" s="149"/>
      <c r="D9" s="160" t="s">
        <v>62</v>
      </c>
      <c r="E9" s="152" t="s">
        <v>63</v>
      </c>
      <c r="F9" s="220">
        <v>2</v>
      </c>
      <c r="G9" s="151" t="s">
        <v>66</v>
      </c>
      <c r="H9" s="152" t="s">
        <v>65</v>
      </c>
      <c r="I9" s="153" t="s">
        <v>200</v>
      </c>
      <c r="J9" s="153" t="s">
        <v>64</v>
      </c>
      <c r="K9" s="79" t="s">
        <v>181</v>
      </c>
      <c r="L9" s="150" t="s">
        <v>42</v>
      </c>
    </row>
    <row r="10" spans="1:12" s="75" customFormat="1" ht="37.5" customHeight="1">
      <c r="A10" s="148">
        <v>4</v>
      </c>
      <c r="B10" s="149"/>
      <c r="C10" s="149"/>
      <c r="D10" s="210" t="s">
        <v>233</v>
      </c>
      <c r="E10" s="209">
        <v>49409</v>
      </c>
      <c r="F10" s="97" t="s">
        <v>8</v>
      </c>
      <c r="G10" s="201" t="s">
        <v>175</v>
      </c>
      <c r="H10" s="202" t="s">
        <v>176</v>
      </c>
      <c r="I10" s="203" t="s">
        <v>173</v>
      </c>
      <c r="J10" s="203" t="s">
        <v>173</v>
      </c>
      <c r="K10" s="97" t="s">
        <v>234</v>
      </c>
      <c r="L10" s="150" t="s">
        <v>42</v>
      </c>
    </row>
    <row r="11" spans="1:12" s="75" customFormat="1" ht="37.5" customHeight="1">
      <c r="A11" s="148">
        <v>5</v>
      </c>
      <c r="B11" s="149"/>
      <c r="C11" s="149"/>
      <c r="D11" s="225" t="s">
        <v>242</v>
      </c>
      <c r="E11" s="130" t="s">
        <v>93</v>
      </c>
      <c r="F11" s="113" t="s">
        <v>10</v>
      </c>
      <c r="G11" s="137" t="s">
        <v>243</v>
      </c>
      <c r="H11" s="226" t="s">
        <v>244</v>
      </c>
      <c r="I11" s="227" t="s">
        <v>89</v>
      </c>
      <c r="J11" s="116" t="s">
        <v>247</v>
      </c>
      <c r="K11" s="224" t="s">
        <v>245</v>
      </c>
      <c r="L11" s="150" t="s">
        <v>42</v>
      </c>
    </row>
    <row r="12" spans="1:12" s="75" customFormat="1" ht="37.5" customHeight="1">
      <c r="A12" s="148">
        <v>6</v>
      </c>
      <c r="B12" s="149"/>
      <c r="C12" s="149"/>
      <c r="D12" s="160" t="s">
        <v>252</v>
      </c>
      <c r="E12" s="152" t="s">
        <v>114</v>
      </c>
      <c r="F12" s="153">
        <v>3</v>
      </c>
      <c r="G12" s="151" t="s">
        <v>253</v>
      </c>
      <c r="H12" s="152" t="s">
        <v>97</v>
      </c>
      <c r="I12" s="153" t="s">
        <v>89</v>
      </c>
      <c r="J12" s="153" t="s">
        <v>41</v>
      </c>
      <c r="K12" s="115" t="s">
        <v>92</v>
      </c>
      <c r="L12" s="150" t="s">
        <v>42</v>
      </c>
    </row>
    <row r="13" spans="1:12" s="75" customFormat="1" ht="37.5" customHeight="1">
      <c r="A13" s="148">
        <v>7</v>
      </c>
      <c r="B13" s="149"/>
      <c r="C13" s="149"/>
      <c r="D13" s="134" t="s">
        <v>252</v>
      </c>
      <c r="E13" s="77" t="s">
        <v>114</v>
      </c>
      <c r="F13" s="81">
        <v>3</v>
      </c>
      <c r="G13" s="137" t="s">
        <v>254</v>
      </c>
      <c r="H13" s="158" t="s">
        <v>88</v>
      </c>
      <c r="I13" s="100" t="s">
        <v>89</v>
      </c>
      <c r="J13" s="153" t="s">
        <v>41</v>
      </c>
      <c r="K13" s="115" t="s">
        <v>92</v>
      </c>
      <c r="L13" s="150" t="s">
        <v>42</v>
      </c>
    </row>
    <row r="14" spans="1:12" s="75" customFormat="1" ht="37.5" customHeight="1">
      <c r="A14" s="148">
        <v>8</v>
      </c>
      <c r="B14" s="149"/>
      <c r="C14" s="149"/>
      <c r="D14" s="217" t="s">
        <v>179</v>
      </c>
      <c r="E14" s="218">
        <v>3793</v>
      </c>
      <c r="F14" s="219" t="s">
        <v>8</v>
      </c>
      <c r="G14" s="82" t="s">
        <v>228</v>
      </c>
      <c r="H14" s="218">
        <v>19017</v>
      </c>
      <c r="I14" s="219" t="s">
        <v>129</v>
      </c>
      <c r="J14" s="182" t="s">
        <v>127</v>
      </c>
      <c r="K14" s="188" t="s">
        <v>128</v>
      </c>
      <c r="L14" s="150" t="s">
        <v>42</v>
      </c>
    </row>
    <row r="15" spans="1:12" s="75" customFormat="1" ht="37.5" customHeight="1">
      <c r="A15" s="148">
        <v>9</v>
      </c>
      <c r="B15" s="149"/>
      <c r="C15" s="149"/>
      <c r="D15" s="217" t="s">
        <v>179</v>
      </c>
      <c r="E15" s="218">
        <v>3793</v>
      </c>
      <c r="F15" s="219" t="s">
        <v>8</v>
      </c>
      <c r="G15" s="82" t="s">
        <v>230</v>
      </c>
      <c r="H15" s="218">
        <v>24545</v>
      </c>
      <c r="I15" s="219" t="s">
        <v>129</v>
      </c>
      <c r="J15" s="182" t="s">
        <v>127</v>
      </c>
      <c r="K15" s="188" t="s">
        <v>128</v>
      </c>
      <c r="L15" s="150" t="s">
        <v>42</v>
      </c>
    </row>
    <row r="16" spans="1:12" s="75" customFormat="1" ht="37.5" customHeight="1">
      <c r="A16" s="148">
        <v>10</v>
      </c>
      <c r="B16" s="197"/>
      <c r="C16" s="197"/>
      <c r="D16" s="228" t="s">
        <v>248</v>
      </c>
      <c r="E16" s="229" t="s">
        <v>87</v>
      </c>
      <c r="F16" s="229" t="s">
        <v>8</v>
      </c>
      <c r="G16" s="137" t="s">
        <v>249</v>
      </c>
      <c r="H16" s="226" t="s">
        <v>88</v>
      </c>
      <c r="I16" s="213" t="s">
        <v>89</v>
      </c>
      <c r="J16" s="116" t="s">
        <v>89</v>
      </c>
      <c r="K16" s="79" t="s">
        <v>90</v>
      </c>
      <c r="L16" s="150" t="s">
        <v>42</v>
      </c>
    </row>
    <row r="17" spans="1:12" s="75" customFormat="1" ht="37.5" customHeight="1">
      <c r="A17" s="148">
        <v>11</v>
      </c>
      <c r="B17" s="149"/>
      <c r="C17" s="149"/>
      <c r="D17" s="111" t="s">
        <v>236</v>
      </c>
      <c r="E17" s="112" t="s">
        <v>91</v>
      </c>
      <c r="F17" s="113" t="s">
        <v>10</v>
      </c>
      <c r="G17" s="132" t="s">
        <v>237</v>
      </c>
      <c r="H17" s="179" t="s">
        <v>98</v>
      </c>
      <c r="I17" s="113" t="s">
        <v>89</v>
      </c>
      <c r="J17" s="116" t="s">
        <v>89</v>
      </c>
      <c r="K17" s="224" t="s">
        <v>238</v>
      </c>
      <c r="L17" s="150" t="s">
        <v>42</v>
      </c>
    </row>
    <row r="18" spans="1:12" s="75" customFormat="1" ht="37.5" customHeight="1">
      <c r="A18" s="148">
        <v>12</v>
      </c>
      <c r="B18" s="197"/>
      <c r="C18" s="197"/>
      <c r="D18" s="111" t="s">
        <v>221</v>
      </c>
      <c r="E18" s="130"/>
      <c r="F18" s="131" t="s">
        <v>8</v>
      </c>
      <c r="G18" s="132" t="s">
        <v>218</v>
      </c>
      <c r="H18" s="112" t="s">
        <v>219</v>
      </c>
      <c r="I18" s="113" t="s">
        <v>220</v>
      </c>
      <c r="J18" s="113" t="s">
        <v>58</v>
      </c>
      <c r="K18" s="115" t="s">
        <v>67</v>
      </c>
      <c r="L18" s="150" t="s">
        <v>42</v>
      </c>
    </row>
    <row r="19" spans="1:12" s="75" customFormat="1" ht="37.5" customHeight="1">
      <c r="A19" s="148">
        <v>13</v>
      </c>
      <c r="B19" s="149"/>
      <c r="C19" s="149"/>
      <c r="D19" s="199" t="s">
        <v>178</v>
      </c>
      <c r="E19" s="223" t="s">
        <v>235</v>
      </c>
      <c r="F19" s="130" t="s">
        <v>8</v>
      </c>
      <c r="G19" s="201" t="s">
        <v>175</v>
      </c>
      <c r="H19" s="221" t="s">
        <v>176</v>
      </c>
      <c r="I19" s="203" t="s">
        <v>173</v>
      </c>
      <c r="J19" s="203" t="s">
        <v>173</v>
      </c>
      <c r="K19" s="222" t="s">
        <v>174</v>
      </c>
      <c r="L19" s="150" t="s">
        <v>42</v>
      </c>
    </row>
    <row r="20" spans="1:12" s="75" customFormat="1" ht="37.5" customHeight="1">
      <c r="A20" s="148">
        <v>14</v>
      </c>
      <c r="B20" s="149"/>
      <c r="C20" s="149"/>
      <c r="D20" s="117" t="s">
        <v>180</v>
      </c>
      <c r="E20" s="130" t="s">
        <v>182</v>
      </c>
      <c r="F20" s="131" t="s">
        <v>51</v>
      </c>
      <c r="G20" s="132" t="s">
        <v>130</v>
      </c>
      <c r="H20" s="130" t="s">
        <v>131</v>
      </c>
      <c r="I20" s="131" t="s">
        <v>129</v>
      </c>
      <c r="J20" s="131" t="s">
        <v>127</v>
      </c>
      <c r="K20" s="194" t="s">
        <v>128</v>
      </c>
      <c r="L20" s="150" t="s">
        <v>42</v>
      </c>
    </row>
    <row r="21" spans="1:12" s="75" customFormat="1" ht="37.5" customHeight="1">
      <c r="A21" s="148">
        <v>15</v>
      </c>
      <c r="B21" s="149"/>
      <c r="C21" s="149"/>
      <c r="D21" s="111" t="s">
        <v>246</v>
      </c>
      <c r="E21" s="112" t="s">
        <v>99</v>
      </c>
      <c r="F21" s="113">
        <v>3</v>
      </c>
      <c r="G21" s="132" t="s">
        <v>237</v>
      </c>
      <c r="H21" s="179" t="s">
        <v>98</v>
      </c>
      <c r="I21" s="113" t="s">
        <v>89</v>
      </c>
      <c r="J21" s="113" t="s">
        <v>89</v>
      </c>
      <c r="K21" s="79" t="s">
        <v>90</v>
      </c>
      <c r="L21" s="150" t="s">
        <v>42</v>
      </c>
    </row>
    <row r="22" spans="1:12" s="75" customFormat="1" ht="37.5" customHeight="1">
      <c r="A22" s="148">
        <v>16</v>
      </c>
      <c r="B22" s="149"/>
      <c r="C22" s="149"/>
      <c r="D22" s="134" t="s">
        <v>165</v>
      </c>
      <c r="E22" s="77"/>
      <c r="F22" s="157" t="s">
        <v>8</v>
      </c>
      <c r="G22" s="132" t="s">
        <v>68</v>
      </c>
      <c r="H22" s="130"/>
      <c r="I22" s="131" t="s">
        <v>57</v>
      </c>
      <c r="J22" s="131" t="s">
        <v>41</v>
      </c>
      <c r="K22" s="79" t="s">
        <v>74</v>
      </c>
      <c r="L22" s="150" t="s">
        <v>42</v>
      </c>
    </row>
    <row r="23" spans="1:12" s="75" customFormat="1" ht="37.5" customHeight="1">
      <c r="A23" s="148">
        <v>17</v>
      </c>
      <c r="B23" s="149"/>
      <c r="C23" s="149"/>
      <c r="D23" s="80" t="s">
        <v>167</v>
      </c>
      <c r="E23" s="97" t="s">
        <v>168</v>
      </c>
      <c r="F23" s="79" t="s">
        <v>8</v>
      </c>
      <c r="G23" s="102" t="s">
        <v>169</v>
      </c>
      <c r="H23" s="83" t="s">
        <v>170</v>
      </c>
      <c r="I23" s="79" t="s">
        <v>171</v>
      </c>
      <c r="J23" s="79" t="s">
        <v>41</v>
      </c>
      <c r="K23" s="79" t="s">
        <v>201</v>
      </c>
      <c r="L23" s="150" t="s">
        <v>42</v>
      </c>
    </row>
    <row r="24" spans="1:12" s="75" customFormat="1" ht="37.5" customHeight="1">
      <c r="A24" s="148">
        <v>18</v>
      </c>
      <c r="B24" s="149"/>
      <c r="C24" s="149"/>
      <c r="D24" s="225" t="s">
        <v>255</v>
      </c>
      <c r="E24" s="130"/>
      <c r="F24" s="113" t="s">
        <v>8</v>
      </c>
      <c r="G24" s="137" t="s">
        <v>243</v>
      </c>
      <c r="H24" s="226" t="s">
        <v>244</v>
      </c>
      <c r="I24" s="227" t="s">
        <v>89</v>
      </c>
      <c r="J24" s="116" t="s">
        <v>247</v>
      </c>
      <c r="K24" s="224" t="s">
        <v>245</v>
      </c>
      <c r="L24" s="150" t="s">
        <v>42</v>
      </c>
    </row>
    <row r="25" spans="1:12" s="75" customFormat="1" ht="37.5" customHeight="1">
      <c r="A25" s="148">
        <v>19</v>
      </c>
      <c r="B25" s="149"/>
      <c r="C25" s="149"/>
      <c r="D25" s="117" t="s">
        <v>193</v>
      </c>
      <c r="E25" s="130" t="s">
        <v>194</v>
      </c>
      <c r="F25" s="131">
        <v>3</v>
      </c>
      <c r="G25" s="132" t="s">
        <v>195</v>
      </c>
      <c r="H25" s="130" t="s">
        <v>196</v>
      </c>
      <c r="I25" s="131" t="s">
        <v>197</v>
      </c>
      <c r="J25" s="154" t="s">
        <v>54</v>
      </c>
      <c r="K25" s="154" t="s">
        <v>198</v>
      </c>
      <c r="L25" s="150" t="s">
        <v>42</v>
      </c>
    </row>
    <row r="26" spans="1:12" s="75" customFormat="1" ht="37.5" customHeight="1">
      <c r="A26" s="148">
        <v>20</v>
      </c>
      <c r="B26" s="149"/>
      <c r="C26" s="149"/>
      <c r="D26" s="210" t="s">
        <v>214</v>
      </c>
      <c r="E26" s="209">
        <v>28401</v>
      </c>
      <c r="F26" s="97" t="s">
        <v>8</v>
      </c>
      <c r="G26" s="211" t="s">
        <v>216</v>
      </c>
      <c r="H26" s="209">
        <v>15978</v>
      </c>
      <c r="I26" s="155" t="s">
        <v>217</v>
      </c>
      <c r="J26" s="155" t="s">
        <v>41</v>
      </c>
      <c r="K26" s="97" t="s">
        <v>239</v>
      </c>
      <c r="L26" s="150" t="s">
        <v>42</v>
      </c>
    </row>
    <row r="27" spans="1:12" s="75" customFormat="1" ht="37.5" customHeight="1">
      <c r="A27" s="148">
        <v>21</v>
      </c>
      <c r="B27" s="149"/>
      <c r="C27" s="149"/>
      <c r="D27" s="210" t="s">
        <v>232</v>
      </c>
      <c r="E27" s="209">
        <v>24179</v>
      </c>
      <c r="F27" s="97" t="s">
        <v>8</v>
      </c>
      <c r="G27" s="211" t="s">
        <v>231</v>
      </c>
      <c r="H27" s="209"/>
      <c r="I27" s="155" t="s">
        <v>173</v>
      </c>
      <c r="J27" s="155" t="s">
        <v>173</v>
      </c>
      <c r="K27" s="222" t="s">
        <v>174</v>
      </c>
      <c r="L27" s="150" t="s">
        <v>42</v>
      </c>
    </row>
    <row r="28" spans="1:12" s="75" customFormat="1" ht="37.5" customHeight="1">
      <c r="A28" s="148">
        <v>22</v>
      </c>
      <c r="B28" s="149"/>
      <c r="C28" s="149"/>
      <c r="D28" s="180" t="s">
        <v>122</v>
      </c>
      <c r="E28" s="152" t="s">
        <v>123</v>
      </c>
      <c r="F28" s="182">
        <v>3</v>
      </c>
      <c r="G28" s="151" t="s">
        <v>124</v>
      </c>
      <c r="H28" s="181" t="s">
        <v>125</v>
      </c>
      <c r="I28" s="182" t="s">
        <v>126</v>
      </c>
      <c r="J28" s="182" t="s">
        <v>127</v>
      </c>
      <c r="K28" s="188" t="s">
        <v>128</v>
      </c>
      <c r="L28" s="150" t="s">
        <v>42</v>
      </c>
    </row>
    <row r="29" spans="1:12" s="75" customFormat="1" ht="37.5" customHeight="1">
      <c r="A29" s="148">
        <v>23</v>
      </c>
      <c r="B29" s="197"/>
      <c r="C29" s="197"/>
      <c r="D29" s="217" t="s">
        <v>229</v>
      </c>
      <c r="E29" s="218">
        <v>67904</v>
      </c>
      <c r="F29" s="219" t="s">
        <v>215</v>
      </c>
      <c r="G29" s="82" t="s">
        <v>230</v>
      </c>
      <c r="H29" s="218">
        <v>24545</v>
      </c>
      <c r="I29" s="219" t="s">
        <v>129</v>
      </c>
      <c r="J29" s="182" t="s">
        <v>127</v>
      </c>
      <c r="K29" s="188" t="s">
        <v>128</v>
      </c>
      <c r="L29" s="150" t="s">
        <v>42</v>
      </c>
    </row>
    <row r="30" spans="1:12" s="75" customFormat="1" ht="37.5" customHeight="1">
      <c r="A30" s="148">
        <v>24</v>
      </c>
      <c r="B30" s="197"/>
      <c r="C30" s="197"/>
      <c r="D30" s="82" t="s">
        <v>73</v>
      </c>
      <c r="E30" s="97" t="s">
        <v>59</v>
      </c>
      <c r="F30" s="98">
        <v>3</v>
      </c>
      <c r="G30" s="94" t="s">
        <v>137</v>
      </c>
      <c r="H30" s="99" t="s">
        <v>138</v>
      </c>
      <c r="I30" s="100" t="s">
        <v>139</v>
      </c>
      <c r="J30" s="79" t="s">
        <v>60</v>
      </c>
      <c r="K30" s="79" t="s">
        <v>67</v>
      </c>
      <c r="L30" s="150" t="s">
        <v>42</v>
      </c>
    </row>
    <row r="31" spans="1:12" s="75" customFormat="1" ht="37.5" customHeight="1">
      <c r="A31" s="148">
        <v>25</v>
      </c>
      <c r="B31" s="197"/>
      <c r="C31" s="197"/>
      <c r="D31" s="82" t="s">
        <v>73</v>
      </c>
      <c r="E31" s="97" t="s">
        <v>59</v>
      </c>
      <c r="F31" s="98">
        <v>3</v>
      </c>
      <c r="G31" s="94" t="s">
        <v>141</v>
      </c>
      <c r="H31" s="133"/>
      <c r="I31" s="79" t="s">
        <v>140</v>
      </c>
      <c r="J31" s="79" t="s">
        <v>60</v>
      </c>
      <c r="K31" s="79" t="s">
        <v>67</v>
      </c>
      <c r="L31" s="150" t="s">
        <v>42</v>
      </c>
    </row>
    <row r="32" spans="1:12" s="75" customFormat="1" ht="37.5" customHeight="1">
      <c r="A32" s="148">
        <v>26</v>
      </c>
      <c r="B32" s="149"/>
      <c r="C32" s="149"/>
      <c r="D32" s="117" t="s">
        <v>117</v>
      </c>
      <c r="E32" s="130" t="s">
        <v>118</v>
      </c>
      <c r="F32" s="131" t="s">
        <v>8</v>
      </c>
      <c r="G32" s="132" t="s">
        <v>121</v>
      </c>
      <c r="H32" s="130" t="s">
        <v>119</v>
      </c>
      <c r="I32" s="131" t="s">
        <v>120</v>
      </c>
      <c r="J32" s="131" t="s">
        <v>115</v>
      </c>
      <c r="K32" s="79" t="s">
        <v>240</v>
      </c>
      <c r="L32" s="150" t="s">
        <v>42</v>
      </c>
    </row>
    <row r="33" spans="1:15" s="75" customFormat="1" ht="37.5" customHeight="1">
      <c r="A33" s="148">
        <v>27</v>
      </c>
      <c r="B33" s="149"/>
      <c r="C33" s="149"/>
      <c r="D33" s="111" t="s">
        <v>250</v>
      </c>
      <c r="E33" s="130"/>
      <c r="F33" s="229" t="s">
        <v>8</v>
      </c>
      <c r="G33" s="132" t="s">
        <v>237</v>
      </c>
      <c r="H33" s="179" t="s">
        <v>98</v>
      </c>
      <c r="I33" s="113" t="s">
        <v>89</v>
      </c>
      <c r="J33" s="113" t="s">
        <v>251</v>
      </c>
      <c r="K33" s="224" t="s">
        <v>245</v>
      </c>
      <c r="L33" s="150" t="s">
        <v>42</v>
      </c>
    </row>
    <row r="34" spans="1:15" s="75" customFormat="1" ht="37.5" customHeight="1">
      <c r="A34" s="148">
        <v>28</v>
      </c>
      <c r="B34" s="149"/>
      <c r="C34" s="149"/>
      <c r="D34" s="82" t="s">
        <v>209</v>
      </c>
      <c r="E34" s="209">
        <v>49209</v>
      </c>
      <c r="F34" s="97" t="s">
        <v>8</v>
      </c>
      <c r="G34" s="82" t="s">
        <v>210</v>
      </c>
      <c r="H34" s="209">
        <v>5966</v>
      </c>
      <c r="I34" s="97" t="s">
        <v>206</v>
      </c>
      <c r="J34" s="79" t="s">
        <v>207</v>
      </c>
      <c r="K34" s="97" t="s">
        <v>281</v>
      </c>
      <c r="L34" s="150" t="s">
        <v>42</v>
      </c>
    </row>
    <row r="35" spans="1:15" s="75" customFormat="1" ht="37.5" customHeight="1">
      <c r="A35" s="148">
        <v>29</v>
      </c>
      <c r="B35" s="197"/>
      <c r="C35" s="197"/>
      <c r="D35" s="82" t="s">
        <v>212</v>
      </c>
      <c r="E35" s="97" t="s">
        <v>280</v>
      </c>
      <c r="F35" s="97" t="s">
        <v>8</v>
      </c>
      <c r="G35" s="82" t="s">
        <v>205</v>
      </c>
      <c r="H35" s="209">
        <v>9120</v>
      </c>
      <c r="I35" s="97" t="s">
        <v>206</v>
      </c>
      <c r="J35" s="79" t="s">
        <v>207</v>
      </c>
      <c r="K35" s="97" t="s">
        <v>281</v>
      </c>
      <c r="L35" s="150" t="s">
        <v>42</v>
      </c>
    </row>
    <row r="36" spans="1:15" s="75" customFormat="1" ht="37.5" customHeight="1">
      <c r="A36" s="148">
        <v>30</v>
      </c>
      <c r="B36" s="149"/>
      <c r="C36" s="149"/>
      <c r="D36" s="117" t="s">
        <v>136</v>
      </c>
      <c r="E36" s="130" t="s">
        <v>183</v>
      </c>
      <c r="F36" s="131" t="s">
        <v>10</v>
      </c>
      <c r="G36" s="82" t="s">
        <v>230</v>
      </c>
      <c r="H36" s="218">
        <v>24545</v>
      </c>
      <c r="I36" s="219" t="s">
        <v>129</v>
      </c>
      <c r="J36" s="182" t="s">
        <v>127</v>
      </c>
      <c r="K36" s="188" t="s">
        <v>128</v>
      </c>
      <c r="L36" s="150" t="s">
        <v>42</v>
      </c>
    </row>
    <row r="37" spans="1:15" s="75" customFormat="1" ht="37.5" customHeight="1">
      <c r="A37" s="148">
        <v>31</v>
      </c>
      <c r="B37" s="149"/>
      <c r="C37" s="149"/>
      <c r="D37" s="117" t="s">
        <v>136</v>
      </c>
      <c r="E37" s="130" t="s">
        <v>183</v>
      </c>
      <c r="F37" s="131" t="s">
        <v>10</v>
      </c>
      <c r="G37" s="132" t="s">
        <v>130</v>
      </c>
      <c r="H37" s="130" t="s">
        <v>131</v>
      </c>
      <c r="I37" s="131" t="s">
        <v>129</v>
      </c>
      <c r="J37" s="131" t="s">
        <v>127</v>
      </c>
      <c r="K37" s="194" t="s">
        <v>128</v>
      </c>
      <c r="L37" s="150" t="s">
        <v>42</v>
      </c>
    </row>
    <row r="38" spans="1:15" s="75" customFormat="1" ht="37.5" customHeight="1">
      <c r="A38" s="148">
        <v>32</v>
      </c>
      <c r="B38" s="197"/>
      <c r="C38" s="197"/>
      <c r="D38" s="82" t="s">
        <v>213</v>
      </c>
      <c r="E38" s="209">
        <v>112902</v>
      </c>
      <c r="F38" s="97" t="s">
        <v>8</v>
      </c>
      <c r="G38" s="82" t="s">
        <v>205</v>
      </c>
      <c r="H38" s="209">
        <v>9120</v>
      </c>
      <c r="I38" s="97" t="s">
        <v>206</v>
      </c>
      <c r="J38" s="79" t="s">
        <v>207</v>
      </c>
      <c r="K38" s="97" t="s">
        <v>281</v>
      </c>
      <c r="L38" s="150" t="s">
        <v>42</v>
      </c>
    </row>
    <row r="39" spans="1:15" s="75" customFormat="1" ht="37.5" customHeight="1">
      <c r="A39" s="148">
        <v>33</v>
      </c>
      <c r="B39" s="149"/>
      <c r="C39" s="149"/>
      <c r="D39" s="132" t="s">
        <v>150</v>
      </c>
      <c r="E39" s="130"/>
      <c r="F39" s="130" t="s">
        <v>8</v>
      </c>
      <c r="G39" s="195" t="s">
        <v>151</v>
      </c>
      <c r="H39" s="196"/>
      <c r="I39" s="159" t="s">
        <v>152</v>
      </c>
      <c r="J39" s="131" t="s">
        <v>41</v>
      </c>
      <c r="K39" s="79" t="s">
        <v>145</v>
      </c>
      <c r="L39" s="150" t="s">
        <v>42</v>
      </c>
    </row>
    <row r="40" spans="1:15" s="75" customFormat="1" ht="37.5" customHeight="1">
      <c r="A40" s="148">
        <v>34</v>
      </c>
      <c r="B40" s="149"/>
      <c r="C40" s="149"/>
      <c r="D40" s="212" t="s">
        <v>222</v>
      </c>
      <c r="E40" s="101" t="s">
        <v>223</v>
      </c>
      <c r="F40" s="213" t="s">
        <v>8</v>
      </c>
      <c r="G40" s="132" t="s">
        <v>224</v>
      </c>
      <c r="H40" s="214" t="s">
        <v>225</v>
      </c>
      <c r="I40" s="215" t="s">
        <v>226</v>
      </c>
      <c r="J40" s="216" t="s">
        <v>227</v>
      </c>
      <c r="K40" s="216" t="s">
        <v>241</v>
      </c>
      <c r="L40" s="150" t="s">
        <v>42</v>
      </c>
    </row>
    <row r="41" spans="1:15" ht="55.5" customHeight="1">
      <c r="A41" s="105"/>
      <c r="D41" s="106"/>
      <c r="E41" s="106"/>
      <c r="F41" s="106"/>
      <c r="G41" s="106"/>
      <c r="H41" s="106"/>
      <c r="I41" s="107"/>
      <c r="J41" s="107"/>
      <c r="K41" s="108"/>
      <c r="L41" s="106"/>
    </row>
    <row r="42" spans="1:15" s="143" customFormat="1" ht="18.75" customHeight="1">
      <c r="A42" s="142"/>
      <c r="D42" s="143" t="s">
        <v>18</v>
      </c>
      <c r="H42" s="144" t="s">
        <v>261</v>
      </c>
      <c r="I42" s="145"/>
      <c r="J42" s="138"/>
      <c r="K42" s="142"/>
      <c r="L42" s="146"/>
      <c r="M42" s="142"/>
      <c r="N42" s="142"/>
      <c r="O42" s="147"/>
    </row>
    <row r="43" spans="1:15" s="143" customFormat="1" ht="42" customHeight="1">
      <c r="A43" s="142"/>
      <c r="H43" s="144"/>
      <c r="I43" s="145"/>
      <c r="J43" s="138"/>
      <c r="K43" s="142"/>
      <c r="L43" s="146"/>
      <c r="M43" s="142"/>
      <c r="N43" s="142"/>
      <c r="O43" s="147"/>
    </row>
    <row r="44" spans="1:15" s="143" customFormat="1" ht="18.75" customHeight="1">
      <c r="A44" s="142"/>
      <c r="D44" s="143" t="s">
        <v>11</v>
      </c>
      <c r="H44" s="144" t="s">
        <v>106</v>
      </c>
      <c r="I44" s="145"/>
      <c r="J44" s="138"/>
      <c r="K44" s="142"/>
      <c r="L44" s="146"/>
      <c r="M44" s="142"/>
      <c r="N44" s="142"/>
      <c r="O44" s="147"/>
    </row>
    <row r="45" spans="1:15" s="143" customFormat="1" ht="42" customHeight="1">
      <c r="A45" s="142"/>
      <c r="H45" s="1"/>
      <c r="I45" s="145"/>
      <c r="J45" s="138"/>
      <c r="K45" s="142"/>
      <c r="L45" s="146"/>
      <c r="M45" s="142"/>
      <c r="N45" s="142"/>
    </row>
    <row r="46" spans="1:15" s="143" customFormat="1" ht="18.75" customHeight="1">
      <c r="A46" s="142"/>
      <c r="D46" s="143" t="s">
        <v>45</v>
      </c>
      <c r="H46" s="144" t="s">
        <v>166</v>
      </c>
      <c r="I46" s="145"/>
      <c r="J46" s="138"/>
      <c r="K46" s="142"/>
      <c r="L46" s="146"/>
      <c r="M46" s="142"/>
      <c r="N46" s="142"/>
      <c r="O46" s="147"/>
    </row>
    <row r="47" spans="1:15" s="143" customFormat="1" ht="35.25" customHeight="1">
      <c r="A47" s="142"/>
      <c r="H47" s="144"/>
      <c r="I47" s="145"/>
      <c r="J47" s="138"/>
      <c r="K47" s="142"/>
      <c r="L47" s="146"/>
      <c r="M47" s="142"/>
      <c r="N47" s="142"/>
    </row>
    <row r="48" spans="1:15" s="143" customFormat="1" ht="18.75" customHeight="1">
      <c r="A48" s="142"/>
      <c r="D48" s="143" t="s">
        <v>40</v>
      </c>
      <c r="H48" s="145" t="s">
        <v>158</v>
      </c>
      <c r="I48" s="145"/>
      <c r="J48" s="138"/>
      <c r="K48" s="142"/>
      <c r="L48" s="146"/>
      <c r="M48" s="142"/>
      <c r="N48" s="142"/>
    </row>
  </sheetData>
  <protectedRanges>
    <protectedRange sqref="K17" name="Диапазон1_3_1_1_3_11_1_1_3_1_1_2_1_3_3_1_1_1_1_1_1"/>
    <protectedRange sqref="K18" name="Диапазон1_3_1_1_3_11_1_1_3_1_3_1_1_1_1_3_2_1_1_6_1_1"/>
    <protectedRange sqref="K33" name="Диапазон1_3_1_1_3_11_1_1_3_1_1_2_1_3_3_1_1_1_1_2_1"/>
  </protectedRanges>
  <sortState ref="A7:O28">
    <sortCondition ref="D7:D28"/>
  </sortState>
  <mergeCells count="4">
    <mergeCell ref="A1:L1"/>
    <mergeCell ref="A3:L3"/>
    <mergeCell ref="A4:L4"/>
    <mergeCell ref="A2:L2"/>
  </mergeCells>
  <phoneticPr fontId="0" type="noConversion"/>
  <conditionalFormatting sqref="G36:I36">
    <cfRule type="duplicateValues" dxfId="13" priority="2" stopIfTrue="1"/>
  </conditionalFormatting>
  <conditionalFormatting sqref="G38:I38">
    <cfRule type="duplicateValues" dxfId="12" priority="1" stopIfTrue="1"/>
  </conditionalFormatting>
  <pageMargins left="0.44" right="0.39370078740157483" top="0.55000000000000004" bottom="0.57999999999999996" header="0.19685039370078741" footer="0.15748031496062992"/>
  <pageSetup paperSize="9" scale="59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Normal="100" zoomScaleSheetLayoutView="75" workbookViewId="0">
      <selection activeCell="AD14" sqref="AD14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9.42578125" style="8" customWidth="1"/>
    <col min="6" max="6" width="4.85546875" style="8" customWidth="1"/>
    <col min="7" max="7" width="32.85546875" style="8" customWidth="1"/>
    <col min="8" max="8" width="10.7109375" style="8" customWidth="1"/>
    <col min="9" max="9" width="16" style="8" customWidth="1"/>
    <col min="10" max="10" width="12.7109375" style="8" hidden="1" customWidth="1"/>
    <col min="11" max="11" width="24.140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hidden="1" customWidth="1"/>
    <col min="27" max="16384" width="9.140625" style="8"/>
  </cols>
  <sheetData>
    <row r="1" spans="1:26" ht="69.75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7.25" customHeight="1">
      <c r="A2" s="291" t="s">
        <v>267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268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1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377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13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139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25</v>
      </c>
      <c r="Y10" s="304" t="s">
        <v>26</v>
      </c>
      <c r="Z10" s="328" t="s">
        <v>27</v>
      </c>
    </row>
    <row r="11" spans="1:26" s="20" customFormat="1" ht="39.950000000000003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139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29"/>
    </row>
    <row r="12" spans="1:26" s="91" customFormat="1" ht="40.5" customHeight="1">
      <c r="A12" s="84">
        <f>RANK(Y12,Y$12:Y$15,0)</f>
        <v>1</v>
      </c>
      <c r="B12" s="24"/>
      <c r="C12" s="72"/>
      <c r="D12" s="80" t="s">
        <v>167</v>
      </c>
      <c r="E12" s="97" t="s">
        <v>168</v>
      </c>
      <c r="F12" s="79" t="s">
        <v>8</v>
      </c>
      <c r="G12" s="102" t="s">
        <v>169</v>
      </c>
      <c r="H12" s="83" t="s">
        <v>170</v>
      </c>
      <c r="I12" s="79" t="s">
        <v>171</v>
      </c>
      <c r="J12" s="79" t="s">
        <v>41</v>
      </c>
      <c r="K12" s="79" t="s">
        <v>201</v>
      </c>
      <c r="L12" s="85">
        <v>162.5</v>
      </c>
      <c r="M12" s="86">
        <f>L12/2.5-IF($U12=1,0.5,IF($U12=2,1.5,0))</f>
        <v>65</v>
      </c>
      <c r="N12" s="87">
        <f>RANK(M12,M$12:M$15,0)</f>
        <v>2</v>
      </c>
      <c r="O12" s="85">
        <v>171.5</v>
      </c>
      <c r="P12" s="86">
        <f>O12/2.5-IF($U12=1,0.5,IF($U12=2,1.5,0))</f>
        <v>68.599999999999994</v>
      </c>
      <c r="Q12" s="87">
        <f>RANK(P12,P$12:P$15,0)</f>
        <v>1</v>
      </c>
      <c r="R12" s="85">
        <v>165.5</v>
      </c>
      <c r="S12" s="86">
        <f>R12/2.5-IF($U12=1,0.5,IF($U12=2,1.5,0))</f>
        <v>66.2</v>
      </c>
      <c r="T12" s="87">
        <f>RANK(S12,S$12:S$15,0)</f>
        <v>3</v>
      </c>
      <c r="U12" s="88"/>
      <c r="V12" s="88"/>
      <c r="W12" s="85">
        <f>L12+O12+R12</f>
        <v>499.5</v>
      </c>
      <c r="X12" s="89"/>
      <c r="Y12" s="86">
        <f>ROUND(SUM(M12,P12,S12)/3,3)</f>
        <v>66.599999999999994</v>
      </c>
      <c r="Z12" s="104"/>
    </row>
    <row r="13" spans="1:26" s="91" customFormat="1" ht="40.5" customHeight="1">
      <c r="A13" s="84">
        <f>RANK(Y13,Y$12:Y$15,0)</f>
        <v>2</v>
      </c>
      <c r="B13" s="24"/>
      <c r="C13" s="72"/>
      <c r="D13" s="240" t="s">
        <v>248</v>
      </c>
      <c r="E13" s="183" t="s">
        <v>87</v>
      </c>
      <c r="F13" s="183" t="s">
        <v>8</v>
      </c>
      <c r="G13" s="137" t="s">
        <v>249</v>
      </c>
      <c r="H13" s="236" t="s">
        <v>88</v>
      </c>
      <c r="I13" s="78" t="s">
        <v>89</v>
      </c>
      <c r="J13" s="76" t="s">
        <v>89</v>
      </c>
      <c r="K13" s="79" t="s">
        <v>90</v>
      </c>
      <c r="L13" s="85">
        <v>166.5</v>
      </c>
      <c r="M13" s="86">
        <f>L13/2.5-IF($U13=1,0.5,IF($U13=2,1.5,0))</f>
        <v>66.599999999999994</v>
      </c>
      <c r="N13" s="87">
        <f>RANK(M13,M$12:M$15,0)</f>
        <v>1</v>
      </c>
      <c r="O13" s="85">
        <v>158.5</v>
      </c>
      <c r="P13" s="86">
        <f>O13/2.5-IF($U13=1,0.5,IF($U13=2,1.5,0))</f>
        <v>63.4</v>
      </c>
      <c r="Q13" s="87">
        <f>RANK(P13,P$12:P$15,0)</f>
        <v>3</v>
      </c>
      <c r="R13" s="85">
        <v>168</v>
      </c>
      <c r="S13" s="86">
        <f>R13/2.5-IF($U13=1,0.5,IF($U13=2,1.5,0))</f>
        <v>67.2</v>
      </c>
      <c r="T13" s="87">
        <f>RANK(S13,S$12:S$15,0)</f>
        <v>1</v>
      </c>
      <c r="U13" s="88"/>
      <c r="V13" s="88"/>
      <c r="W13" s="85">
        <f>L13+O13+R13</f>
        <v>493</v>
      </c>
      <c r="X13" s="89"/>
      <c r="Y13" s="86">
        <f>ROUND(SUM(M13,P13,S13)/3,3)</f>
        <v>65.733000000000004</v>
      </c>
      <c r="Z13" s="104"/>
    </row>
    <row r="14" spans="1:26" s="135" customFormat="1" ht="40.5" customHeight="1">
      <c r="A14" s="84">
        <f>RANK(Y14,Y$12:Y$15,0)</f>
        <v>3</v>
      </c>
      <c r="B14" s="24"/>
      <c r="C14" s="72"/>
      <c r="D14" s="151" t="s">
        <v>150</v>
      </c>
      <c r="E14" s="152"/>
      <c r="F14" s="152" t="s">
        <v>8</v>
      </c>
      <c r="G14" s="208" t="s">
        <v>151</v>
      </c>
      <c r="H14" s="196"/>
      <c r="I14" s="159" t="s">
        <v>152</v>
      </c>
      <c r="J14" s="153" t="s">
        <v>41</v>
      </c>
      <c r="K14" s="79" t="s">
        <v>145</v>
      </c>
      <c r="L14" s="85">
        <v>162.5</v>
      </c>
      <c r="M14" s="86">
        <f>L14/2.5-IF($U14=1,0.5,IF($U14=2,1.5,0))</f>
        <v>65</v>
      </c>
      <c r="N14" s="87">
        <f>RANK(M14,M$12:M$15,0)</f>
        <v>2</v>
      </c>
      <c r="O14" s="85">
        <v>161</v>
      </c>
      <c r="P14" s="86">
        <f>O14/2.5-IF($U14=1,0.5,IF($U14=2,1.5,0))</f>
        <v>64.400000000000006</v>
      </c>
      <c r="Q14" s="87">
        <f>RANK(P14,P$12:P$15,0)</f>
        <v>2</v>
      </c>
      <c r="R14" s="85">
        <v>167.5</v>
      </c>
      <c r="S14" s="86">
        <f>R14/2.5-IF($U14=1,0.5,IF($U14=2,1.5,0))</f>
        <v>67</v>
      </c>
      <c r="T14" s="87">
        <f>RANK(S14,S$12:S$15,0)</f>
        <v>2</v>
      </c>
      <c r="U14" s="88"/>
      <c r="V14" s="88"/>
      <c r="W14" s="85">
        <f>L14+O14+R14</f>
        <v>491</v>
      </c>
      <c r="X14" s="89"/>
      <c r="Y14" s="86">
        <f>ROUND(SUM(M14,P14,S14)/3,3)</f>
        <v>65.466999999999999</v>
      </c>
      <c r="Z14" s="104"/>
    </row>
    <row r="15" spans="1:26" s="135" customFormat="1" ht="40.5" customHeight="1">
      <c r="A15" s="84">
        <f>RANK(Y15,Y$12:Y$15,0)</f>
        <v>4</v>
      </c>
      <c r="B15" s="24"/>
      <c r="C15" s="72"/>
      <c r="D15" s="82" t="s">
        <v>179</v>
      </c>
      <c r="E15" s="209">
        <v>3793</v>
      </c>
      <c r="F15" s="97" t="s">
        <v>8</v>
      </c>
      <c r="G15" s="82" t="s">
        <v>230</v>
      </c>
      <c r="H15" s="209">
        <v>24545</v>
      </c>
      <c r="I15" s="97" t="s">
        <v>129</v>
      </c>
      <c r="J15" s="153" t="s">
        <v>127</v>
      </c>
      <c r="K15" s="194" t="s">
        <v>128</v>
      </c>
      <c r="L15" s="85">
        <v>160</v>
      </c>
      <c r="M15" s="86">
        <f>L15/2.5-IF($U15=1,0.5,IF($U15=2,1.5,0))</f>
        <v>64</v>
      </c>
      <c r="N15" s="87">
        <f>RANK(M15,M$12:M$15,0)</f>
        <v>4</v>
      </c>
      <c r="O15" s="85">
        <v>154.5</v>
      </c>
      <c r="P15" s="86">
        <f>O15/2.5-IF($U15=1,0.5,IF($U15=2,1.5,0))</f>
        <v>61.8</v>
      </c>
      <c r="Q15" s="87">
        <f>RANK(P15,P$12:P$15,0)</f>
        <v>4</v>
      </c>
      <c r="R15" s="85">
        <v>161</v>
      </c>
      <c r="S15" s="86">
        <f>R15/2.5-IF($U15=1,0.5,IF($U15=2,1.5,0))</f>
        <v>64.400000000000006</v>
      </c>
      <c r="T15" s="87">
        <f>RANK(S15,S$12:S$15,0)</f>
        <v>4</v>
      </c>
      <c r="U15" s="88"/>
      <c r="V15" s="88"/>
      <c r="W15" s="85">
        <f>L15+O15+R15</f>
        <v>475.5</v>
      </c>
      <c r="X15" s="89"/>
      <c r="Y15" s="86">
        <f>ROUND(SUM(M15,P15,S15)/3,3)</f>
        <v>63.4</v>
      </c>
      <c r="Z15" s="104"/>
    </row>
    <row r="16" spans="1:26" s="25" customFormat="1" ht="37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7.5" customHeight="1">
      <c r="A17" s="34"/>
      <c r="B17" s="34"/>
      <c r="C17" s="34"/>
      <c r="D17" s="34" t="s">
        <v>18</v>
      </c>
      <c r="E17" s="34"/>
      <c r="F17" s="34"/>
      <c r="G17" s="34"/>
      <c r="H17" s="34"/>
      <c r="J17" s="34"/>
      <c r="K17" s="144" t="s">
        <v>261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7.5" customHeight="1">
      <c r="A18" s="34"/>
      <c r="B18" s="34"/>
      <c r="C18" s="34"/>
      <c r="D18" s="34"/>
      <c r="E18" s="34"/>
      <c r="F18" s="34"/>
      <c r="G18" s="34"/>
      <c r="H18" s="34"/>
      <c r="J18" s="34"/>
      <c r="K18" s="144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7.5" customHeight="1">
      <c r="A19" s="34"/>
      <c r="B19" s="34"/>
      <c r="C19" s="34"/>
      <c r="D19" s="34" t="s">
        <v>11</v>
      </c>
      <c r="E19" s="34"/>
      <c r="F19" s="34"/>
      <c r="G19" s="34"/>
      <c r="H19" s="34"/>
      <c r="J19" s="34"/>
      <c r="K19" s="144" t="s">
        <v>106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7.5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7.5" customHeight="1">
      <c r="A21" s="34"/>
      <c r="B21" s="34"/>
      <c r="C21" s="34"/>
      <c r="D21" s="34" t="s">
        <v>45</v>
      </c>
      <c r="E21" s="34"/>
      <c r="F21" s="34"/>
      <c r="G21" s="34"/>
      <c r="H21" s="34"/>
      <c r="J21" s="34"/>
      <c r="K21" s="144" t="s">
        <v>166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ortState ref="A12:Z15">
    <sortCondition ref="A12:A15"/>
  </sortState>
  <mergeCells count="26">
    <mergeCell ref="O10:Q10"/>
    <mergeCell ref="A10:A11"/>
    <mergeCell ref="G10:G11"/>
    <mergeCell ref="H10:H11"/>
    <mergeCell ref="I10:I11"/>
    <mergeCell ref="K10:K11"/>
    <mergeCell ref="L10:N10"/>
    <mergeCell ref="B10:B11"/>
    <mergeCell ref="C10:C11"/>
    <mergeCell ref="D10:D11"/>
    <mergeCell ref="E10:E11"/>
    <mergeCell ref="F10:F11"/>
    <mergeCell ref="Z10:Z11"/>
    <mergeCell ref="R10:T10"/>
    <mergeCell ref="U10:U11"/>
    <mergeCell ref="V10:V11"/>
    <mergeCell ref="W10:W11"/>
    <mergeCell ref="X10:X11"/>
    <mergeCell ref="Y10:Y11"/>
    <mergeCell ref="A7:Z7"/>
    <mergeCell ref="A1:Z1"/>
    <mergeCell ref="A3:Z3"/>
    <mergeCell ref="A4:Z4"/>
    <mergeCell ref="A5:Z5"/>
    <mergeCell ref="A6:Z6"/>
    <mergeCell ref="A2:Z2"/>
  </mergeCells>
  <pageMargins left="0.39" right="0.39" top="0.42" bottom="0.15748031496062992" header="0.23622047244094491" footer="0.15748031496062992"/>
  <pageSetup paperSize="9" scale="69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9"/>
  <sheetViews>
    <sheetView view="pageBreakPreview" zoomScale="75" zoomScaleNormal="100" zoomScaleSheetLayoutView="75" workbookViewId="0">
      <selection activeCell="I4" sqref="I4"/>
    </sheetView>
  </sheetViews>
  <sheetFormatPr defaultColWidth="8.85546875" defaultRowHeight="12.75"/>
  <cols>
    <col min="1" max="1" width="3.7109375" style="55" customWidth="1"/>
    <col min="2" max="2" width="26.85546875" style="55" customWidth="1"/>
    <col min="3" max="3" width="19.28515625" style="55" customWidth="1"/>
    <col min="4" max="4" width="11.140625" style="55" customWidth="1"/>
    <col min="5" max="5" width="29" style="55" customWidth="1"/>
    <col min="6" max="6" width="14.7109375" style="55" customWidth="1"/>
    <col min="7" max="16384" width="8.85546875" style="55"/>
  </cols>
  <sheetData>
    <row r="1" spans="2:13" ht="71.25" customHeight="1">
      <c r="B1" s="282" t="s">
        <v>270</v>
      </c>
      <c r="C1" s="283"/>
      <c r="D1" s="283"/>
      <c r="E1" s="283"/>
      <c r="F1" s="283"/>
      <c r="G1" s="69"/>
      <c r="H1" s="69"/>
      <c r="I1" s="69"/>
      <c r="J1" s="69"/>
      <c r="K1" s="69"/>
      <c r="L1" s="69"/>
      <c r="M1" s="69"/>
    </row>
    <row r="2" spans="2:13" ht="26.25" customHeight="1">
      <c r="B2" s="335" t="s">
        <v>19</v>
      </c>
      <c r="C2" s="335"/>
      <c r="D2" s="335"/>
      <c r="E2" s="335"/>
      <c r="F2" s="335"/>
      <c r="G2" s="54"/>
      <c r="H2" s="54"/>
      <c r="I2" s="54"/>
      <c r="J2" s="54"/>
      <c r="K2" s="54"/>
    </row>
    <row r="3" spans="2:13" ht="22.15" customHeight="1">
      <c r="B3" s="56" t="s">
        <v>32</v>
      </c>
    </row>
    <row r="4" spans="2:13" ht="22.15" customHeight="1">
      <c r="B4" s="93" t="s">
        <v>50</v>
      </c>
      <c r="C4" s="110"/>
      <c r="D4" s="110"/>
      <c r="E4" s="110"/>
      <c r="F4" s="186" t="s">
        <v>203</v>
      </c>
    </row>
    <row r="5" spans="2:13" ht="22.15" customHeight="1">
      <c r="B5" s="58" t="s">
        <v>33</v>
      </c>
      <c r="C5" s="73" t="s">
        <v>34</v>
      </c>
      <c r="D5" s="73" t="s">
        <v>35</v>
      </c>
      <c r="E5" s="73" t="s">
        <v>36</v>
      </c>
      <c r="F5" s="73" t="s">
        <v>37</v>
      </c>
    </row>
    <row r="6" spans="2:13" ht="36.75" customHeight="1">
      <c r="B6" s="59" t="s">
        <v>18</v>
      </c>
      <c r="C6" s="59" t="s">
        <v>271</v>
      </c>
      <c r="D6" s="59" t="s">
        <v>103</v>
      </c>
      <c r="E6" s="59" t="s">
        <v>38</v>
      </c>
      <c r="F6" s="59"/>
    </row>
    <row r="7" spans="2:13" ht="36.75" customHeight="1">
      <c r="B7" s="74" t="s">
        <v>111</v>
      </c>
      <c r="C7" s="59" t="s">
        <v>109</v>
      </c>
      <c r="D7" s="59" t="s">
        <v>104</v>
      </c>
      <c r="E7" s="59" t="s">
        <v>38</v>
      </c>
      <c r="F7" s="73"/>
    </row>
    <row r="8" spans="2:13" ht="36.75" customHeight="1">
      <c r="B8" s="74" t="s">
        <v>110</v>
      </c>
      <c r="C8" s="59" t="s">
        <v>160</v>
      </c>
      <c r="D8" s="59" t="s">
        <v>104</v>
      </c>
      <c r="E8" s="59" t="s">
        <v>39</v>
      </c>
      <c r="F8" s="73"/>
    </row>
    <row r="9" spans="2:13" ht="36.75" hidden="1" customHeight="1">
      <c r="B9" s="74" t="s">
        <v>46</v>
      </c>
      <c r="C9" s="59"/>
      <c r="D9" s="59"/>
      <c r="E9" s="59" t="s">
        <v>39</v>
      </c>
      <c r="F9" s="73"/>
    </row>
    <row r="10" spans="2:13" ht="36.75" hidden="1" customHeight="1">
      <c r="B10" s="74" t="s">
        <v>48</v>
      </c>
      <c r="C10" s="59"/>
      <c r="D10" s="59"/>
      <c r="E10" s="59" t="s">
        <v>39</v>
      </c>
      <c r="F10" s="73"/>
    </row>
    <row r="11" spans="2:13" s="92" customFormat="1" ht="36.75" customHeight="1">
      <c r="B11" s="74" t="s">
        <v>70</v>
      </c>
      <c r="C11" s="59" t="s">
        <v>272</v>
      </c>
      <c r="D11" s="59" t="s">
        <v>104</v>
      </c>
      <c r="E11" s="59" t="s">
        <v>38</v>
      </c>
      <c r="F11" s="73"/>
    </row>
    <row r="12" spans="2:13" s="92" customFormat="1" ht="36.75" customHeight="1">
      <c r="B12" s="74" t="s">
        <v>275</v>
      </c>
      <c r="C12" s="59" t="s">
        <v>276</v>
      </c>
      <c r="D12" s="59" t="s">
        <v>274</v>
      </c>
      <c r="E12" s="59" t="s">
        <v>38</v>
      </c>
      <c r="F12" s="73"/>
    </row>
    <row r="13" spans="2:13" s="92" customFormat="1" ht="36.75" customHeight="1">
      <c r="B13" s="74" t="s">
        <v>345</v>
      </c>
      <c r="C13" s="59" t="s">
        <v>346</v>
      </c>
      <c r="D13" s="59" t="s">
        <v>347</v>
      </c>
      <c r="E13" s="59" t="s">
        <v>38</v>
      </c>
      <c r="F13" s="73"/>
    </row>
    <row r="14" spans="2:13" ht="36.75" customHeight="1">
      <c r="B14" s="74" t="s">
        <v>11</v>
      </c>
      <c r="C14" s="59" t="s">
        <v>47</v>
      </c>
      <c r="D14" s="59" t="s">
        <v>103</v>
      </c>
      <c r="E14" s="59" t="s">
        <v>39</v>
      </c>
      <c r="F14" s="73"/>
    </row>
    <row r="15" spans="2:13" ht="36.75" customHeight="1">
      <c r="B15" s="74" t="s">
        <v>277</v>
      </c>
      <c r="C15" s="59" t="s">
        <v>273</v>
      </c>
      <c r="D15" s="59" t="s">
        <v>274</v>
      </c>
      <c r="E15" s="59" t="s">
        <v>38</v>
      </c>
      <c r="F15" s="73"/>
    </row>
    <row r="16" spans="2:13" ht="36.75" customHeight="1">
      <c r="B16" s="74" t="s">
        <v>40</v>
      </c>
      <c r="C16" s="59" t="s">
        <v>161</v>
      </c>
      <c r="D16" s="59"/>
      <c r="E16" s="59" t="s">
        <v>38</v>
      </c>
      <c r="F16" s="73"/>
    </row>
    <row r="19" spans="2:13">
      <c r="B19" s="1"/>
      <c r="C19" s="2"/>
      <c r="D19" s="1"/>
      <c r="E19" s="1"/>
      <c r="F19" s="1"/>
    </row>
    <row r="20" spans="2:13">
      <c r="B20" s="1" t="s">
        <v>43</v>
      </c>
      <c r="C20" s="2"/>
      <c r="D20" s="7" t="s">
        <v>261</v>
      </c>
      <c r="E20" s="7"/>
      <c r="F20" s="1"/>
    </row>
    <row r="21" spans="2:13" ht="17.45" customHeight="1">
      <c r="B21" s="1"/>
      <c r="C21" s="2"/>
      <c r="E21" s="1"/>
      <c r="F21" s="1"/>
    </row>
    <row r="22" spans="2:13" ht="84.75" customHeight="1">
      <c r="B22" s="282" t="s">
        <v>270</v>
      </c>
      <c r="C22" s="282"/>
      <c r="D22" s="282"/>
      <c r="E22" s="282"/>
      <c r="F22" s="69"/>
      <c r="G22" s="69"/>
      <c r="H22" s="69"/>
      <c r="I22" s="69"/>
      <c r="J22" s="69"/>
      <c r="K22" s="69"/>
      <c r="L22" s="69"/>
      <c r="M22" s="69"/>
    </row>
    <row r="23" spans="2:13" ht="26.25" customHeight="1">
      <c r="B23" s="335" t="s">
        <v>19</v>
      </c>
      <c r="C23" s="335"/>
      <c r="D23" s="335"/>
      <c r="E23" s="335"/>
      <c r="F23" s="156"/>
      <c r="G23" s="54"/>
      <c r="H23" s="54"/>
      <c r="I23" s="54"/>
      <c r="J23" s="54"/>
      <c r="K23" s="54"/>
    </row>
    <row r="24" spans="2:13" ht="22.15" customHeight="1">
      <c r="B24" s="336" t="s">
        <v>75</v>
      </c>
      <c r="C24" s="336"/>
      <c r="D24" s="336"/>
      <c r="E24" s="336"/>
    </row>
    <row r="25" spans="2:13" ht="33" customHeight="1">
      <c r="B25" s="93" t="s">
        <v>50</v>
      </c>
      <c r="C25" s="109"/>
      <c r="D25" s="109"/>
      <c r="E25" s="186" t="s">
        <v>203</v>
      </c>
      <c r="F25" s="71"/>
    </row>
    <row r="26" spans="2:13" ht="30" customHeight="1">
      <c r="B26" s="58" t="s">
        <v>33</v>
      </c>
      <c r="C26" s="73" t="s">
        <v>34</v>
      </c>
      <c r="D26" s="73" t="s">
        <v>35</v>
      </c>
      <c r="E26" s="73" t="s">
        <v>36</v>
      </c>
    </row>
    <row r="27" spans="2:13" ht="36.75" customHeight="1">
      <c r="B27" s="59" t="s">
        <v>18</v>
      </c>
      <c r="C27" s="59" t="s">
        <v>271</v>
      </c>
      <c r="D27" s="59" t="s">
        <v>103</v>
      </c>
      <c r="E27" s="59" t="s">
        <v>38</v>
      </c>
    </row>
    <row r="28" spans="2:13" ht="36.75" customHeight="1">
      <c r="B28" s="74" t="s">
        <v>111</v>
      </c>
      <c r="C28" s="59" t="s">
        <v>109</v>
      </c>
      <c r="D28" s="59" t="s">
        <v>104</v>
      </c>
      <c r="E28" s="59" t="s">
        <v>38</v>
      </c>
    </row>
    <row r="29" spans="2:13" ht="36.75" customHeight="1">
      <c r="B29" s="74" t="s">
        <v>111</v>
      </c>
      <c r="C29" s="59" t="s">
        <v>160</v>
      </c>
      <c r="D29" s="59" t="s">
        <v>104</v>
      </c>
      <c r="E29" s="59" t="s">
        <v>39</v>
      </c>
    </row>
    <row r="30" spans="2:13" ht="36.75" hidden="1" customHeight="1">
      <c r="B30" s="74" t="s">
        <v>46</v>
      </c>
      <c r="C30" s="59"/>
      <c r="D30" s="59"/>
      <c r="E30" s="59" t="s">
        <v>39</v>
      </c>
    </row>
    <row r="31" spans="2:13" ht="36.75" hidden="1" customHeight="1">
      <c r="B31" s="74" t="s">
        <v>48</v>
      </c>
      <c r="C31" s="59"/>
      <c r="D31" s="59"/>
      <c r="E31" s="59" t="s">
        <v>39</v>
      </c>
    </row>
    <row r="32" spans="2:13" ht="36.75" customHeight="1">
      <c r="B32" s="74" t="s">
        <v>70</v>
      </c>
      <c r="C32" s="59" t="s">
        <v>272</v>
      </c>
      <c r="D32" s="59" t="s">
        <v>104</v>
      </c>
      <c r="E32" s="59" t="s">
        <v>38</v>
      </c>
    </row>
    <row r="33" spans="2:6" ht="36.75" customHeight="1">
      <c r="B33" s="74" t="s">
        <v>275</v>
      </c>
      <c r="C33" s="59" t="s">
        <v>276</v>
      </c>
      <c r="D33" s="59" t="s">
        <v>274</v>
      </c>
      <c r="E33" s="59" t="s">
        <v>38</v>
      </c>
    </row>
    <row r="34" spans="2:6" ht="36.75" customHeight="1">
      <c r="B34" s="74" t="s">
        <v>345</v>
      </c>
      <c r="C34" s="59" t="s">
        <v>346</v>
      </c>
      <c r="D34" s="59" t="s">
        <v>347</v>
      </c>
      <c r="E34" s="59" t="s">
        <v>38</v>
      </c>
    </row>
    <row r="35" spans="2:6" ht="36.75" customHeight="1">
      <c r="B35" s="74" t="s">
        <v>45</v>
      </c>
      <c r="C35" s="59" t="s">
        <v>160</v>
      </c>
      <c r="D35" s="59" t="s">
        <v>104</v>
      </c>
      <c r="E35" s="59" t="s">
        <v>39</v>
      </c>
    </row>
    <row r="36" spans="2:6" s="92" customFormat="1" ht="36.75" customHeight="1">
      <c r="B36" s="74" t="s">
        <v>11</v>
      </c>
      <c r="C36" s="59" t="s">
        <v>47</v>
      </c>
      <c r="D36" s="59" t="s">
        <v>103</v>
      </c>
      <c r="E36" s="59" t="s">
        <v>39</v>
      </c>
    </row>
    <row r="37" spans="2:6" ht="36.75" customHeight="1">
      <c r="B37" s="74" t="s">
        <v>277</v>
      </c>
      <c r="C37" s="59" t="s">
        <v>273</v>
      </c>
      <c r="D37" s="59" t="s">
        <v>274</v>
      </c>
      <c r="E37" s="59" t="s">
        <v>38</v>
      </c>
    </row>
    <row r="38" spans="2:6" ht="36.75" customHeight="1">
      <c r="B38" s="74" t="s">
        <v>40</v>
      </c>
      <c r="C38" s="59" t="s">
        <v>161</v>
      </c>
      <c r="D38" s="59"/>
      <c r="E38" s="59" t="s">
        <v>38</v>
      </c>
    </row>
    <row r="40" spans="2:6">
      <c r="B40" s="1"/>
      <c r="C40" s="2"/>
      <c r="D40" s="1"/>
      <c r="E40" s="1"/>
      <c r="F40" s="1"/>
    </row>
    <row r="41" spans="2:6">
      <c r="B41" s="1" t="s">
        <v>43</v>
      </c>
      <c r="C41" s="7"/>
      <c r="D41" s="7" t="s">
        <v>261</v>
      </c>
      <c r="E41" s="7"/>
      <c r="F41" s="1"/>
    </row>
    <row r="42" spans="2:6" s="163" customFormat="1" ht="79.5" customHeight="1">
      <c r="B42" s="330" t="s">
        <v>270</v>
      </c>
      <c r="C42" s="331"/>
      <c r="D42" s="331"/>
      <c r="E42" s="331"/>
      <c r="F42" s="331"/>
    </row>
    <row r="43" spans="2:6" s="163" customFormat="1" ht="22.5" customHeight="1">
      <c r="B43" s="332" t="s">
        <v>112</v>
      </c>
      <c r="C43" s="332"/>
      <c r="D43" s="332"/>
      <c r="E43" s="332"/>
      <c r="F43" s="332"/>
    </row>
    <row r="44" spans="2:6" s="163" customFormat="1" ht="14.25">
      <c r="B44" s="164"/>
      <c r="C44" s="164"/>
      <c r="D44" s="164"/>
      <c r="E44" s="164"/>
    </row>
    <row r="45" spans="2:6" s="163" customFormat="1" ht="14.25">
      <c r="B45" s="93" t="s">
        <v>50</v>
      </c>
      <c r="C45" s="165"/>
      <c r="D45" s="165"/>
      <c r="E45" s="186" t="s">
        <v>203</v>
      </c>
      <c r="F45" s="166"/>
    </row>
    <row r="46" spans="2:6" s="163" customFormat="1" ht="14.25">
      <c r="B46" s="167"/>
      <c r="C46" s="167"/>
      <c r="D46" s="167"/>
      <c r="E46" s="167"/>
      <c r="F46" s="168"/>
    </row>
    <row r="47" spans="2:6" s="163" customFormat="1" ht="30" customHeight="1">
      <c r="B47" s="333" t="s">
        <v>113</v>
      </c>
      <c r="C47" s="333"/>
      <c r="D47" s="334">
        <v>4</v>
      </c>
      <c r="E47" s="334"/>
      <c r="F47" s="169"/>
    </row>
    <row r="48" spans="2:6" s="163" customFormat="1" ht="30" customHeight="1">
      <c r="B48" s="170"/>
      <c r="C48" s="170"/>
      <c r="D48" s="170"/>
      <c r="E48" s="170"/>
      <c r="F48" s="169"/>
    </row>
    <row r="49" spans="2:6" s="163" customFormat="1" ht="15">
      <c r="B49" s="171">
        <v>1</v>
      </c>
      <c r="C49" s="172" t="s">
        <v>38</v>
      </c>
      <c r="D49" s="172"/>
      <c r="E49" s="173"/>
      <c r="F49" s="169"/>
    </row>
    <row r="50" spans="2:6" s="163" customFormat="1" ht="15">
      <c r="B50" s="171">
        <v>2</v>
      </c>
      <c r="C50" s="172" t="s">
        <v>159</v>
      </c>
      <c r="D50" s="172"/>
      <c r="E50" s="173"/>
      <c r="F50" s="169"/>
    </row>
    <row r="51" spans="2:6" s="163" customFormat="1" ht="15">
      <c r="B51" s="171">
        <v>3</v>
      </c>
      <c r="C51" s="172" t="s">
        <v>278</v>
      </c>
      <c r="D51" s="172"/>
      <c r="E51" s="173"/>
      <c r="F51" s="169"/>
    </row>
    <row r="52" spans="2:6" s="163" customFormat="1" ht="15">
      <c r="B52" s="171">
        <v>4</v>
      </c>
      <c r="C52" s="172" t="s">
        <v>39</v>
      </c>
      <c r="D52" s="172"/>
      <c r="E52" s="173"/>
      <c r="F52" s="169"/>
    </row>
    <row r="53" spans="2:6" s="163" customFormat="1" ht="15">
      <c r="B53" s="171"/>
      <c r="C53" s="172"/>
      <c r="D53" s="172"/>
      <c r="E53" s="173"/>
      <c r="F53" s="174"/>
    </row>
    <row r="54" spans="2:6" s="163" customFormat="1" ht="15">
      <c r="B54" s="171"/>
      <c r="C54" s="172"/>
      <c r="D54" s="172"/>
      <c r="E54" s="173"/>
      <c r="F54" s="174"/>
    </row>
    <row r="55" spans="2:6" s="163" customFormat="1" ht="14.25">
      <c r="B55" s="175"/>
      <c r="D55" s="173"/>
      <c r="E55" s="173"/>
      <c r="F55" s="176"/>
    </row>
    <row r="56" spans="2:6" s="163" customFormat="1" ht="14.25">
      <c r="B56" s="164"/>
      <c r="C56" s="164"/>
      <c r="D56" s="164"/>
      <c r="E56" s="164"/>
    </row>
    <row r="57" spans="2:6" s="163" customFormat="1" ht="14.25">
      <c r="B57" s="164" t="s">
        <v>18</v>
      </c>
      <c r="C57" s="164"/>
      <c r="D57" s="7" t="s">
        <v>261</v>
      </c>
      <c r="E57" s="177"/>
    </row>
    <row r="58" spans="2:6" s="178" customFormat="1"/>
    <row r="59" spans="2:6" s="178" customFormat="1"/>
  </sheetData>
  <mergeCells count="9">
    <mergeCell ref="B42:F42"/>
    <mergeCell ref="B43:F43"/>
    <mergeCell ref="B47:C47"/>
    <mergeCell ref="D47:E47"/>
    <mergeCell ref="B1:F1"/>
    <mergeCell ref="B2:F2"/>
    <mergeCell ref="B24:E24"/>
    <mergeCell ref="B22:E22"/>
    <mergeCell ref="B23:E23"/>
  </mergeCells>
  <phoneticPr fontId="0" type="noConversion"/>
  <pageMargins left="0.35433070866141736" right="0.23622047244094491" top="0.35433070866141736" bottom="0.74803149606299213" header="0.31496062992125984" footer="0.31496062992125984"/>
  <pageSetup paperSize="9" scale="95" orientation="portrait" r:id="rId1"/>
  <rowBreaks count="2" manualBreakCount="2">
    <brk id="21" max="16383" man="1"/>
    <brk id="4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topLeftCell="A2" zoomScale="75" zoomScaleNormal="100" zoomScaleSheetLayoutView="75" workbookViewId="0">
      <selection activeCell="U23" sqref="U23"/>
    </sheetView>
  </sheetViews>
  <sheetFormatPr defaultRowHeight="12.75"/>
  <cols>
    <col min="1" max="1" width="5.140625" style="246" customWidth="1"/>
    <col min="2" max="2" width="3.5703125" style="246" hidden="1" customWidth="1"/>
    <col min="3" max="3" width="19.28515625" style="247" customWidth="1"/>
    <col min="4" max="4" width="10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4.7109375" style="252" hidden="1" customWidth="1"/>
    <col min="10" max="10" width="24.5703125" style="277" customWidth="1"/>
    <col min="11" max="15" width="11.140625" style="277" customWidth="1"/>
    <col min="16" max="16" width="12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291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idden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186" t="s">
        <v>203</v>
      </c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0" t="s">
        <v>30</v>
      </c>
      <c r="B9" s="344" t="s">
        <v>14</v>
      </c>
      <c r="C9" s="337" t="s">
        <v>16</v>
      </c>
      <c r="D9" s="337" t="s">
        <v>3</v>
      </c>
      <c r="E9" s="344" t="s">
        <v>15</v>
      </c>
      <c r="F9" s="337" t="s">
        <v>17</v>
      </c>
      <c r="G9" s="337" t="s">
        <v>3</v>
      </c>
      <c r="H9" s="337" t="s">
        <v>4</v>
      </c>
      <c r="I9" s="337" t="s">
        <v>5</v>
      </c>
      <c r="J9" s="337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0"/>
      <c r="B10" s="344"/>
      <c r="C10" s="337"/>
      <c r="D10" s="337"/>
      <c r="E10" s="344"/>
      <c r="F10" s="337"/>
      <c r="G10" s="337"/>
      <c r="H10" s="337"/>
      <c r="I10" s="337"/>
      <c r="J10" s="337"/>
      <c r="K10" s="342"/>
      <c r="L10" s="342"/>
      <c r="M10" s="342"/>
      <c r="N10" s="342"/>
      <c r="O10" s="351"/>
      <c r="P10" s="342"/>
    </row>
    <row r="11" spans="1:24" ht="20.100000000000001" customHeight="1">
      <c r="A11" s="350"/>
      <c r="B11" s="344"/>
      <c r="C11" s="337"/>
      <c r="D11" s="337"/>
      <c r="E11" s="344"/>
      <c r="F11" s="337"/>
      <c r="G11" s="337"/>
      <c r="H11" s="337"/>
      <c r="I11" s="337"/>
      <c r="J11" s="337"/>
      <c r="K11" s="343"/>
      <c r="L11" s="343"/>
      <c r="M11" s="343"/>
      <c r="N11" s="343"/>
      <c r="O11" s="352"/>
      <c r="P11" s="343"/>
    </row>
    <row r="12" spans="1:24" ht="38.25" customHeight="1">
      <c r="A12" s="338" t="s">
        <v>298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24" s="143" customFormat="1" ht="38.25" customHeight="1">
      <c r="A13" s="262">
        <v>1</v>
      </c>
      <c r="B13" s="263"/>
      <c r="C13" s="82" t="s">
        <v>73</v>
      </c>
      <c r="D13" s="97" t="s">
        <v>59</v>
      </c>
      <c r="E13" s="98">
        <v>3</v>
      </c>
      <c r="F13" s="94" t="s">
        <v>137</v>
      </c>
      <c r="G13" s="99" t="s">
        <v>138</v>
      </c>
      <c r="H13" s="100" t="s">
        <v>139</v>
      </c>
      <c r="I13" s="79" t="s">
        <v>60</v>
      </c>
      <c r="J13" s="79" t="s">
        <v>67</v>
      </c>
      <c r="K13" s="264"/>
      <c r="L13" s="267">
        <v>63.167000000000002</v>
      </c>
      <c r="M13" s="265">
        <v>63.333333333333336</v>
      </c>
      <c r="N13" s="265">
        <v>61.833333333333336</v>
      </c>
      <c r="O13" s="265">
        <v>64.090999999999994</v>
      </c>
      <c r="P13" s="267">
        <f>K13+L13+M13+N13+O13</f>
        <v>252.42466666666667</v>
      </c>
    </row>
    <row r="14" spans="1:24" s="143" customFormat="1" ht="38.25" customHeight="1">
      <c r="A14" s="262">
        <v>2</v>
      </c>
      <c r="B14" s="263"/>
      <c r="C14" s="117" t="s">
        <v>117</v>
      </c>
      <c r="D14" s="130" t="s">
        <v>118</v>
      </c>
      <c r="E14" s="131" t="s">
        <v>8</v>
      </c>
      <c r="F14" s="132" t="s">
        <v>121</v>
      </c>
      <c r="G14" s="130" t="s">
        <v>119</v>
      </c>
      <c r="H14" s="131" t="s">
        <v>120</v>
      </c>
      <c r="I14" s="131" t="s">
        <v>115</v>
      </c>
      <c r="J14" s="79" t="s">
        <v>116</v>
      </c>
      <c r="K14" s="264">
        <v>61.777999999999999</v>
      </c>
      <c r="L14" s="265"/>
      <c r="M14" s="265">
        <v>62.55555555555555</v>
      </c>
      <c r="N14" s="265">
        <v>61.94444444444445</v>
      </c>
      <c r="O14" s="267">
        <v>62.929000000000002</v>
      </c>
      <c r="P14" s="267">
        <f>K14+L14+M14+N14+O14</f>
        <v>249.20699999999999</v>
      </c>
    </row>
    <row r="15" spans="1:24" s="143" customFormat="1" ht="38.25" customHeight="1">
      <c r="A15" s="262">
        <v>3</v>
      </c>
      <c r="B15" s="263"/>
      <c r="C15" s="160" t="s">
        <v>62</v>
      </c>
      <c r="D15" s="152" t="s">
        <v>63</v>
      </c>
      <c r="E15" s="220">
        <v>2</v>
      </c>
      <c r="F15" s="151" t="s">
        <v>66</v>
      </c>
      <c r="G15" s="152" t="s">
        <v>65</v>
      </c>
      <c r="H15" s="153" t="s">
        <v>200</v>
      </c>
      <c r="I15" s="153" t="s">
        <v>64</v>
      </c>
      <c r="J15" s="79" t="s">
        <v>181</v>
      </c>
      <c r="K15" s="264"/>
      <c r="L15" s="265">
        <v>64.778000000000006</v>
      </c>
      <c r="M15" s="265"/>
      <c r="N15" s="265">
        <v>63.05555555555555</v>
      </c>
      <c r="O15" s="267">
        <v>64.495000000000005</v>
      </c>
      <c r="P15" s="267">
        <f>K15+L15+M15+N15+O15</f>
        <v>192.32855555555557</v>
      </c>
    </row>
    <row r="16" spans="1:24" s="143" customFormat="1" ht="38.25" customHeight="1">
      <c r="A16" s="262">
        <v>4</v>
      </c>
      <c r="B16" s="263"/>
      <c r="C16" s="82" t="s">
        <v>204</v>
      </c>
      <c r="D16" s="209">
        <v>88704</v>
      </c>
      <c r="E16" s="97" t="s">
        <v>8</v>
      </c>
      <c r="F16" s="82" t="s">
        <v>205</v>
      </c>
      <c r="G16" s="209">
        <v>9120</v>
      </c>
      <c r="H16" s="97" t="s">
        <v>206</v>
      </c>
      <c r="I16" s="79"/>
      <c r="J16" s="97" t="s">
        <v>208</v>
      </c>
      <c r="K16" s="264"/>
      <c r="L16" s="265"/>
      <c r="M16" s="265">
        <v>55.222222222222221</v>
      </c>
      <c r="N16" s="265"/>
      <c r="O16" s="267">
        <v>59.545000000000002</v>
      </c>
      <c r="P16" s="267">
        <f>K16+L16+M16+N16+O16</f>
        <v>114.76722222222222</v>
      </c>
    </row>
    <row r="17" spans="1:24" s="143" customFormat="1" ht="38.25" customHeight="1">
      <c r="A17" s="262"/>
      <c r="B17" s="263"/>
      <c r="C17" s="160" t="s">
        <v>122</v>
      </c>
      <c r="D17" s="152" t="s">
        <v>123</v>
      </c>
      <c r="E17" s="153">
        <v>3</v>
      </c>
      <c r="F17" s="151" t="s">
        <v>124</v>
      </c>
      <c r="G17" s="152" t="s">
        <v>125</v>
      </c>
      <c r="H17" s="153" t="s">
        <v>126</v>
      </c>
      <c r="I17" s="153" t="s">
        <v>127</v>
      </c>
      <c r="J17" s="194" t="s">
        <v>128</v>
      </c>
      <c r="K17" s="264">
        <v>61.832999999999998</v>
      </c>
      <c r="L17" s="265">
        <v>63.610999999999997</v>
      </c>
      <c r="M17" s="265"/>
      <c r="N17" s="265"/>
      <c r="O17" s="266" t="s">
        <v>44</v>
      </c>
      <c r="P17" s="267" t="s">
        <v>44</v>
      </c>
    </row>
    <row r="18" spans="1:24" ht="38.25" customHeight="1">
      <c r="A18" s="338" t="s">
        <v>105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40"/>
    </row>
    <row r="19" spans="1:24" s="143" customFormat="1" ht="38.25" customHeight="1">
      <c r="A19" s="262">
        <v>1</v>
      </c>
      <c r="B19" s="263"/>
      <c r="C19" s="117" t="s">
        <v>193</v>
      </c>
      <c r="D19" s="130" t="s">
        <v>194</v>
      </c>
      <c r="E19" s="131">
        <v>3</v>
      </c>
      <c r="F19" s="132" t="s">
        <v>195</v>
      </c>
      <c r="G19" s="130" t="s">
        <v>196</v>
      </c>
      <c r="H19" s="131" t="s">
        <v>197</v>
      </c>
      <c r="I19" s="154" t="s">
        <v>187</v>
      </c>
      <c r="J19" s="154" t="s">
        <v>198</v>
      </c>
      <c r="K19" s="267"/>
      <c r="L19" s="267">
        <v>61.5</v>
      </c>
      <c r="M19" s="267">
        <v>60.722222222222221</v>
      </c>
      <c r="N19" s="267">
        <v>59.777999999999999</v>
      </c>
      <c r="O19" s="267">
        <v>62.828000000000003</v>
      </c>
      <c r="P19" s="267">
        <f>K19+L19+M19+N19+O19</f>
        <v>244.82822222222222</v>
      </c>
    </row>
    <row r="20" spans="1:24" s="143" customFormat="1" ht="38.25" customHeight="1">
      <c r="A20" s="262"/>
      <c r="B20" s="263"/>
      <c r="C20" s="117" t="s">
        <v>156</v>
      </c>
      <c r="D20" s="130" t="s">
        <v>157</v>
      </c>
      <c r="E20" s="131" t="s">
        <v>8</v>
      </c>
      <c r="F20" s="132" t="s">
        <v>155</v>
      </c>
      <c r="G20" s="130"/>
      <c r="H20" s="131" t="s">
        <v>57</v>
      </c>
      <c r="I20" s="131" t="s">
        <v>41</v>
      </c>
      <c r="J20" s="79" t="s">
        <v>74</v>
      </c>
      <c r="K20" s="265">
        <v>62.277999999999999</v>
      </c>
      <c r="L20" s="267">
        <v>61.944000000000003</v>
      </c>
      <c r="M20" s="267">
        <v>61.333333333333336</v>
      </c>
      <c r="N20" s="267">
        <v>62.722222222222221</v>
      </c>
      <c r="O20" s="267" t="s">
        <v>44</v>
      </c>
      <c r="P20" s="267" t="s">
        <v>44</v>
      </c>
    </row>
    <row r="21" spans="1:24" s="275" customFormat="1" ht="38.25" customHeight="1">
      <c r="A21" s="262"/>
      <c r="B21" s="268"/>
      <c r="C21" s="132" t="s">
        <v>199</v>
      </c>
      <c r="D21" s="130" t="s">
        <v>149</v>
      </c>
      <c r="E21" s="130" t="s">
        <v>8</v>
      </c>
      <c r="F21" s="276" t="s">
        <v>172</v>
      </c>
      <c r="G21" s="198"/>
      <c r="H21" s="162" t="s">
        <v>173</v>
      </c>
      <c r="I21" s="162" t="s">
        <v>173</v>
      </c>
      <c r="J21" s="222" t="s">
        <v>174</v>
      </c>
      <c r="K21" s="273"/>
      <c r="L21" s="274">
        <v>60.555999999999997</v>
      </c>
      <c r="M21" s="274"/>
      <c r="N21" s="274"/>
      <c r="O21" s="274" t="s">
        <v>44</v>
      </c>
      <c r="P21" s="267" t="s">
        <v>44</v>
      </c>
      <c r="Q21" s="247"/>
      <c r="R21" s="247"/>
      <c r="S21" s="247"/>
      <c r="T21" s="247"/>
      <c r="U21" s="247"/>
      <c r="V21" s="247"/>
      <c r="W21" s="247"/>
      <c r="X21" s="247"/>
    </row>
    <row r="22" spans="1:24" ht="38.25" customHeight="1">
      <c r="A22" s="262"/>
      <c r="B22" s="268"/>
      <c r="C22" s="269" t="s">
        <v>299</v>
      </c>
      <c r="D22" s="218">
        <v>8981</v>
      </c>
      <c r="E22" s="219" t="s">
        <v>300</v>
      </c>
      <c r="F22" s="270" t="s">
        <v>301</v>
      </c>
      <c r="G22" s="218">
        <v>17115</v>
      </c>
      <c r="H22" s="271" t="s">
        <v>302</v>
      </c>
      <c r="I22" s="271" t="s">
        <v>302</v>
      </c>
      <c r="J22" s="219" t="s">
        <v>303</v>
      </c>
      <c r="K22" s="273"/>
      <c r="L22" s="274"/>
      <c r="M22" s="274"/>
      <c r="N22" s="274">
        <v>63.5</v>
      </c>
      <c r="O22" s="274" t="s">
        <v>44</v>
      </c>
      <c r="P22" s="267" t="s">
        <v>44</v>
      </c>
    </row>
    <row r="23" spans="1:24" ht="38.25" customHeight="1">
      <c r="A23" s="262"/>
      <c r="B23" s="268"/>
      <c r="C23" s="269" t="s">
        <v>299</v>
      </c>
      <c r="D23" s="218">
        <v>8981</v>
      </c>
      <c r="E23" s="219" t="s">
        <v>300</v>
      </c>
      <c r="F23" s="270" t="s">
        <v>304</v>
      </c>
      <c r="G23" s="218">
        <v>25433</v>
      </c>
      <c r="H23" s="271" t="s">
        <v>302</v>
      </c>
      <c r="I23" s="271" t="s">
        <v>302</v>
      </c>
      <c r="J23" s="219" t="s">
        <v>303</v>
      </c>
      <c r="K23" s="273"/>
      <c r="L23" s="274"/>
      <c r="M23" s="274"/>
      <c r="N23" s="274">
        <v>60.44444444444445</v>
      </c>
      <c r="O23" s="274" t="s">
        <v>44</v>
      </c>
      <c r="P23" s="267" t="s">
        <v>44</v>
      </c>
    </row>
    <row r="24" spans="1:24" ht="33.75" customHeight="1"/>
    <row r="25" spans="1:24" ht="33.75" customHeight="1">
      <c r="C25" s="34" t="s">
        <v>18</v>
      </c>
      <c r="J25" s="144" t="s">
        <v>261</v>
      </c>
    </row>
    <row r="26" spans="1:24" ht="33.75" customHeight="1">
      <c r="C26" s="34"/>
      <c r="J26" s="144"/>
    </row>
    <row r="27" spans="1:24" ht="33.75" customHeight="1">
      <c r="C27" s="34" t="s">
        <v>11</v>
      </c>
      <c r="J27" s="144" t="s">
        <v>106</v>
      </c>
    </row>
    <row r="28" spans="1:24" ht="33.75" customHeight="1">
      <c r="C28" s="34"/>
      <c r="J28" s="1"/>
    </row>
    <row r="29" spans="1:24" ht="33.75" customHeight="1">
      <c r="C29" s="34" t="s">
        <v>45</v>
      </c>
      <c r="J29" s="144" t="s">
        <v>166</v>
      </c>
    </row>
  </sheetData>
  <protectedRanges>
    <protectedRange sqref="I12 I18" name="Диапазон1_3_1_1_1_1_1_4_1_1_3_2_1_2"/>
    <protectedRange sqref="J13" name="Диапазон1_3_1_1_3_11_1_1_3_1_1_2_1_3_3_1_1_1_1"/>
  </protectedRanges>
  <sortState ref="A20:Y23">
    <sortCondition ref="C20:C23"/>
  </sortState>
  <mergeCells count="24">
    <mergeCell ref="A7:P7"/>
    <mergeCell ref="A9:A11"/>
    <mergeCell ref="B9:B11"/>
    <mergeCell ref="C9:C11"/>
    <mergeCell ref="D9:D11"/>
    <mergeCell ref="O9:O11"/>
    <mergeCell ref="P9:P11"/>
    <mergeCell ref="A2:P2"/>
    <mergeCell ref="A3:P3"/>
    <mergeCell ref="A4:P4"/>
    <mergeCell ref="A5:P5"/>
    <mergeCell ref="A6:P6"/>
    <mergeCell ref="A12:P12"/>
    <mergeCell ref="A18:P18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</mergeCells>
  <pageMargins left="0.31496062992125984" right="0.15748031496062992" top="0.43307086614173229" bottom="0.15748031496062992" header="0.23622047244094491" footer="0.15748031496062992"/>
  <pageSetup paperSize="9" scale="64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topLeftCell="A5" zoomScale="75" zoomScaleNormal="100" zoomScaleSheetLayoutView="75" workbookViewId="0">
      <selection activeCell="V18" sqref="V18"/>
    </sheetView>
  </sheetViews>
  <sheetFormatPr defaultRowHeight="12.75"/>
  <cols>
    <col min="1" max="1" width="5.140625" style="246" customWidth="1"/>
    <col min="2" max="2" width="3.5703125" style="246" hidden="1" customWidth="1"/>
    <col min="3" max="3" width="21.140625" style="247" customWidth="1"/>
    <col min="4" max="4" width="9.42578125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4.7109375" style="252" hidden="1" customWidth="1"/>
    <col min="10" max="10" width="24.5703125" style="277" customWidth="1"/>
    <col min="11" max="16" width="11.7109375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348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t="12.75" hidden="1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 t="s">
        <v>314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186" t="s">
        <v>203</v>
      </c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3"/>
      <c r="B9" s="356" t="s">
        <v>14</v>
      </c>
      <c r="C9" s="341" t="s">
        <v>16</v>
      </c>
      <c r="D9" s="341" t="s">
        <v>3</v>
      </c>
      <c r="E9" s="356" t="s">
        <v>15</v>
      </c>
      <c r="F9" s="341" t="s">
        <v>17</v>
      </c>
      <c r="G9" s="341" t="s">
        <v>3</v>
      </c>
      <c r="H9" s="341" t="s">
        <v>4</v>
      </c>
      <c r="I9" s="341" t="s">
        <v>5</v>
      </c>
      <c r="J9" s="341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4"/>
      <c r="B10" s="357"/>
      <c r="C10" s="351"/>
      <c r="D10" s="351"/>
      <c r="E10" s="357"/>
      <c r="F10" s="351"/>
      <c r="G10" s="351"/>
      <c r="H10" s="351"/>
      <c r="I10" s="351"/>
      <c r="J10" s="351"/>
      <c r="K10" s="342"/>
      <c r="L10" s="342"/>
      <c r="M10" s="342"/>
      <c r="N10" s="342"/>
      <c r="O10" s="351"/>
      <c r="P10" s="351"/>
    </row>
    <row r="11" spans="1:24" ht="20.100000000000001" customHeight="1">
      <c r="A11" s="355"/>
      <c r="B11" s="358"/>
      <c r="C11" s="352"/>
      <c r="D11" s="352"/>
      <c r="E11" s="358"/>
      <c r="F11" s="352"/>
      <c r="G11" s="352"/>
      <c r="H11" s="352"/>
      <c r="I11" s="352"/>
      <c r="J11" s="352"/>
      <c r="K11" s="343"/>
      <c r="L11" s="343"/>
      <c r="M11" s="343"/>
      <c r="N11" s="343"/>
      <c r="O11" s="352"/>
      <c r="P11" s="352"/>
    </row>
    <row r="12" spans="1:24" ht="38.25" customHeight="1">
      <c r="A12" s="338" t="s">
        <v>315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24" s="143" customFormat="1" ht="40.5" customHeight="1">
      <c r="A13" s="262">
        <v>1</v>
      </c>
      <c r="B13" s="263"/>
      <c r="C13" s="199" t="s">
        <v>178</v>
      </c>
      <c r="D13" s="207">
        <v>34310</v>
      </c>
      <c r="E13" s="130" t="s">
        <v>8</v>
      </c>
      <c r="F13" s="201" t="s">
        <v>175</v>
      </c>
      <c r="G13" s="221" t="s">
        <v>176</v>
      </c>
      <c r="H13" s="203" t="s">
        <v>173</v>
      </c>
      <c r="I13" s="203" t="s">
        <v>173</v>
      </c>
      <c r="J13" s="222" t="s">
        <v>174</v>
      </c>
      <c r="K13" s="279"/>
      <c r="L13" s="265">
        <v>63.25</v>
      </c>
      <c r="M13" s="265">
        <v>66</v>
      </c>
      <c r="N13" s="265">
        <v>65.5</v>
      </c>
      <c r="O13" s="265">
        <v>58.893000000000001</v>
      </c>
      <c r="P13" s="267">
        <f>K13+L13+M13+N13+O13</f>
        <v>253.643</v>
      </c>
    </row>
    <row r="14" spans="1:24" s="143" customFormat="1" ht="40.5" customHeight="1">
      <c r="A14" s="262">
        <v>2</v>
      </c>
      <c r="B14" s="263"/>
      <c r="C14" s="210" t="s">
        <v>233</v>
      </c>
      <c r="D14" s="209">
        <v>49409</v>
      </c>
      <c r="E14" s="97" t="s">
        <v>8</v>
      </c>
      <c r="F14" s="201" t="s">
        <v>175</v>
      </c>
      <c r="G14" s="202" t="s">
        <v>176</v>
      </c>
      <c r="H14" s="203" t="s">
        <v>173</v>
      </c>
      <c r="I14" s="203" t="s">
        <v>173</v>
      </c>
      <c r="J14" s="97" t="s">
        <v>234</v>
      </c>
      <c r="K14" s="279"/>
      <c r="L14" s="267"/>
      <c r="M14" s="265">
        <v>63.375</v>
      </c>
      <c r="N14" s="265">
        <v>58.5</v>
      </c>
      <c r="O14" s="265">
        <v>58.838999999999999</v>
      </c>
      <c r="P14" s="267">
        <f>K14+L14+M14+N14+O14</f>
        <v>180.714</v>
      </c>
    </row>
    <row r="15" spans="1:24" s="143" customFormat="1" ht="40.5" customHeight="1">
      <c r="A15" s="262"/>
      <c r="B15" s="263"/>
      <c r="C15" s="217" t="s">
        <v>323</v>
      </c>
      <c r="D15" s="218"/>
      <c r="E15" s="219" t="s">
        <v>8</v>
      </c>
      <c r="F15" s="217" t="s">
        <v>324</v>
      </c>
      <c r="G15" s="218">
        <v>22712</v>
      </c>
      <c r="H15" s="271" t="s">
        <v>107</v>
      </c>
      <c r="I15" s="271" t="s">
        <v>107</v>
      </c>
      <c r="J15" s="219" t="s">
        <v>303</v>
      </c>
      <c r="K15" s="279"/>
      <c r="L15" s="265"/>
      <c r="M15" s="265"/>
      <c r="N15" s="265">
        <v>60.5</v>
      </c>
      <c r="O15" s="265" t="s">
        <v>44</v>
      </c>
      <c r="P15" s="267" t="s">
        <v>44</v>
      </c>
      <c r="Q15" s="247"/>
      <c r="R15" s="247"/>
      <c r="S15" s="247"/>
      <c r="T15" s="247"/>
      <c r="U15" s="247"/>
      <c r="V15" s="247"/>
      <c r="W15" s="247"/>
      <c r="X15" s="247"/>
    </row>
    <row r="16" spans="1:24" s="143" customFormat="1" ht="40.5" customHeight="1">
      <c r="A16" s="262"/>
      <c r="B16" s="263"/>
      <c r="C16" s="111" t="s">
        <v>177</v>
      </c>
      <c r="D16" s="130"/>
      <c r="E16" s="200" t="s">
        <v>8</v>
      </c>
      <c r="F16" s="276" t="s">
        <v>172</v>
      </c>
      <c r="G16" s="198"/>
      <c r="H16" s="162" t="s">
        <v>173</v>
      </c>
      <c r="I16" s="162" t="s">
        <v>173</v>
      </c>
      <c r="J16" s="222" t="s">
        <v>174</v>
      </c>
      <c r="K16" s="279"/>
      <c r="L16" s="265">
        <v>59.875</v>
      </c>
      <c r="M16" s="265"/>
      <c r="N16" s="265"/>
      <c r="O16" s="265" t="s">
        <v>44</v>
      </c>
      <c r="P16" s="267" t="s">
        <v>44</v>
      </c>
      <c r="Q16" s="247"/>
      <c r="R16" s="247"/>
      <c r="S16" s="247"/>
      <c r="T16" s="247"/>
      <c r="U16" s="247"/>
      <c r="V16" s="247"/>
      <c r="W16" s="247"/>
      <c r="X16" s="247"/>
    </row>
    <row r="17" spans="1:24" s="143" customFormat="1" ht="40.5" customHeight="1">
      <c r="A17" s="262"/>
      <c r="B17" s="263"/>
      <c r="C17" s="117" t="s">
        <v>321</v>
      </c>
      <c r="D17" s="130"/>
      <c r="E17" s="113" t="s">
        <v>8</v>
      </c>
      <c r="F17" s="132" t="s">
        <v>130</v>
      </c>
      <c r="G17" s="112" t="s">
        <v>131</v>
      </c>
      <c r="H17" s="113" t="s">
        <v>129</v>
      </c>
      <c r="I17" s="113" t="s">
        <v>127</v>
      </c>
      <c r="J17" s="188" t="s">
        <v>128</v>
      </c>
      <c r="K17" s="279">
        <v>61.25</v>
      </c>
      <c r="L17" s="265"/>
      <c r="M17" s="265"/>
      <c r="N17" s="265"/>
      <c r="O17" s="265" t="s">
        <v>44</v>
      </c>
      <c r="P17" s="267" t="s">
        <v>44</v>
      </c>
      <c r="Q17" s="247"/>
      <c r="R17" s="247"/>
      <c r="S17" s="247"/>
      <c r="T17" s="247"/>
      <c r="U17" s="247"/>
      <c r="V17" s="247"/>
      <c r="W17" s="247"/>
      <c r="X17" s="247"/>
    </row>
    <row r="18" spans="1:24" ht="40.5" customHeight="1">
      <c r="A18" s="262"/>
      <c r="B18" s="263"/>
      <c r="C18" s="217" t="s">
        <v>322</v>
      </c>
      <c r="D18" s="218">
        <v>47509</v>
      </c>
      <c r="E18" s="219" t="s">
        <v>8</v>
      </c>
      <c r="F18" s="132" t="s">
        <v>130</v>
      </c>
      <c r="G18" s="218">
        <v>19017</v>
      </c>
      <c r="H18" s="219" t="s">
        <v>129</v>
      </c>
      <c r="I18" s="131" t="s">
        <v>127</v>
      </c>
      <c r="J18" s="188" t="s">
        <v>128</v>
      </c>
      <c r="K18" s="279"/>
      <c r="L18" s="265"/>
      <c r="M18" s="265"/>
      <c r="N18" s="265">
        <v>60.75</v>
      </c>
      <c r="O18" s="265" t="s">
        <v>44</v>
      </c>
      <c r="P18" s="267" t="s">
        <v>44</v>
      </c>
    </row>
    <row r="19" spans="1:24" s="143" customFormat="1" ht="40.5" customHeight="1">
      <c r="A19" s="262"/>
      <c r="B19" s="263"/>
      <c r="C19" s="269" t="s">
        <v>325</v>
      </c>
      <c r="D19" s="218">
        <v>44307</v>
      </c>
      <c r="E19" s="219" t="s">
        <v>9</v>
      </c>
      <c r="F19" s="270" t="s">
        <v>326</v>
      </c>
      <c r="G19" s="218">
        <v>19301</v>
      </c>
      <c r="H19" s="271" t="s">
        <v>327</v>
      </c>
      <c r="I19" s="271" t="s">
        <v>107</v>
      </c>
      <c r="J19" s="219" t="s">
        <v>303</v>
      </c>
      <c r="K19" s="279"/>
      <c r="L19" s="265"/>
      <c r="M19" s="265"/>
      <c r="N19" s="265">
        <v>60.25</v>
      </c>
      <c r="O19" s="265" t="s">
        <v>44</v>
      </c>
      <c r="P19" s="267" t="s">
        <v>44</v>
      </c>
      <c r="Q19" s="247"/>
      <c r="R19" s="247"/>
      <c r="S19" s="247"/>
      <c r="T19" s="247"/>
      <c r="U19" s="247"/>
      <c r="V19" s="247"/>
      <c r="W19" s="247"/>
      <c r="X19" s="247"/>
    </row>
    <row r="20" spans="1:24" s="143" customFormat="1" ht="40.5" customHeight="1">
      <c r="A20" s="262"/>
      <c r="B20" s="263"/>
      <c r="C20" s="269" t="s">
        <v>320</v>
      </c>
      <c r="D20" s="218">
        <v>44407</v>
      </c>
      <c r="E20" s="219" t="s">
        <v>51</v>
      </c>
      <c r="F20" s="270" t="s">
        <v>301</v>
      </c>
      <c r="G20" s="218">
        <v>17115</v>
      </c>
      <c r="H20" s="271" t="s">
        <v>107</v>
      </c>
      <c r="I20" s="271" t="s">
        <v>107</v>
      </c>
      <c r="J20" s="219" t="s">
        <v>303</v>
      </c>
      <c r="K20" s="279"/>
      <c r="L20" s="265"/>
      <c r="M20" s="265"/>
      <c r="N20" s="265">
        <v>63.499999999999993</v>
      </c>
      <c r="O20" s="265" t="s">
        <v>44</v>
      </c>
      <c r="P20" s="267" t="s">
        <v>44</v>
      </c>
    </row>
    <row r="21" spans="1:24" s="275" customFormat="1" ht="40.5" customHeight="1">
      <c r="A21" s="262"/>
      <c r="B21" s="263"/>
      <c r="C21" s="117" t="s">
        <v>153</v>
      </c>
      <c r="D21" s="130" t="s">
        <v>96</v>
      </c>
      <c r="E21" s="131" t="s">
        <v>10</v>
      </c>
      <c r="F21" s="132" t="s">
        <v>154</v>
      </c>
      <c r="G21" s="130" t="s">
        <v>85</v>
      </c>
      <c r="H21" s="131" t="s">
        <v>86</v>
      </c>
      <c r="I21" s="131" t="s">
        <v>54</v>
      </c>
      <c r="J21" s="95" t="s">
        <v>316</v>
      </c>
      <c r="K21" s="279">
        <v>69.875</v>
      </c>
      <c r="L21" s="265">
        <v>71.75</v>
      </c>
      <c r="M21" s="265"/>
      <c r="N21" s="265"/>
      <c r="O21" s="278" t="s">
        <v>44</v>
      </c>
      <c r="P21" s="267" t="s">
        <v>44</v>
      </c>
      <c r="Q21" s="143"/>
      <c r="R21" s="143"/>
      <c r="S21" s="143"/>
      <c r="T21" s="143"/>
      <c r="U21" s="143"/>
      <c r="V21" s="143"/>
      <c r="W21" s="143"/>
      <c r="X21" s="143"/>
    </row>
    <row r="22" spans="1:24" ht="40.5" customHeight="1">
      <c r="A22" s="262"/>
      <c r="B22" s="263"/>
      <c r="C22" s="269" t="s">
        <v>319</v>
      </c>
      <c r="D22" s="218">
        <v>38707</v>
      </c>
      <c r="E22" s="219" t="s">
        <v>10</v>
      </c>
      <c r="F22" s="270" t="s">
        <v>304</v>
      </c>
      <c r="G22" s="218">
        <v>25433</v>
      </c>
      <c r="H22" s="271" t="s">
        <v>107</v>
      </c>
      <c r="I22" s="271" t="s">
        <v>107</v>
      </c>
      <c r="J22" s="219" t="s">
        <v>303</v>
      </c>
      <c r="K22" s="279"/>
      <c r="L22" s="265"/>
      <c r="M22" s="281"/>
      <c r="N22" s="265">
        <v>68.75</v>
      </c>
      <c r="O22" s="265" t="s">
        <v>44</v>
      </c>
      <c r="P22" s="267" t="s">
        <v>44</v>
      </c>
    </row>
    <row r="23" spans="1:24" ht="40.5" customHeight="1">
      <c r="A23" s="262"/>
      <c r="B23" s="263"/>
      <c r="C23" s="117" t="s">
        <v>136</v>
      </c>
      <c r="D23" s="130"/>
      <c r="E23" s="113" t="s">
        <v>8</v>
      </c>
      <c r="F23" s="132" t="s">
        <v>130</v>
      </c>
      <c r="G23" s="112" t="s">
        <v>131</v>
      </c>
      <c r="H23" s="113" t="s">
        <v>129</v>
      </c>
      <c r="I23" s="113" t="s">
        <v>127</v>
      </c>
      <c r="J23" s="188" t="s">
        <v>128</v>
      </c>
      <c r="K23" s="279">
        <v>64.25</v>
      </c>
      <c r="L23" s="265"/>
      <c r="M23" s="267"/>
      <c r="N23" s="265">
        <v>66.375</v>
      </c>
      <c r="O23" s="265" t="s">
        <v>44</v>
      </c>
      <c r="P23" s="267" t="s">
        <v>44</v>
      </c>
      <c r="Q23" s="143"/>
      <c r="R23" s="143"/>
      <c r="S23" s="143"/>
      <c r="T23" s="143"/>
      <c r="U23" s="143"/>
      <c r="V23" s="143"/>
      <c r="W23" s="143"/>
      <c r="X23" s="143"/>
    </row>
    <row r="24" spans="1:24" ht="40.5" customHeight="1">
      <c r="A24" s="262"/>
      <c r="B24" s="263"/>
      <c r="C24" s="117" t="s">
        <v>136</v>
      </c>
      <c r="D24" s="130"/>
      <c r="E24" s="113" t="s">
        <v>8</v>
      </c>
      <c r="F24" s="132" t="s">
        <v>318</v>
      </c>
      <c r="G24" s="112" t="s">
        <v>133</v>
      </c>
      <c r="H24" s="113" t="s">
        <v>134</v>
      </c>
      <c r="I24" s="113" t="s">
        <v>127</v>
      </c>
      <c r="J24" s="188" t="s">
        <v>128</v>
      </c>
      <c r="K24" s="279">
        <v>59.625</v>
      </c>
      <c r="L24" s="265"/>
      <c r="M24" s="265"/>
      <c r="N24" s="265"/>
      <c r="O24" s="265" t="s">
        <v>44</v>
      </c>
      <c r="P24" s="267" t="s">
        <v>44</v>
      </c>
    </row>
    <row r="25" spans="1:24" ht="40.5" customHeight="1">
      <c r="A25" s="262"/>
      <c r="B25" s="263"/>
      <c r="C25" s="117" t="s">
        <v>317</v>
      </c>
      <c r="D25" s="130" t="s">
        <v>135</v>
      </c>
      <c r="E25" s="113" t="s">
        <v>8</v>
      </c>
      <c r="F25" s="132" t="s">
        <v>318</v>
      </c>
      <c r="G25" s="112" t="s">
        <v>133</v>
      </c>
      <c r="H25" s="113" t="s">
        <v>134</v>
      </c>
      <c r="I25" s="113" t="s">
        <v>127</v>
      </c>
      <c r="J25" s="188" t="s">
        <v>128</v>
      </c>
      <c r="K25" s="279">
        <v>65</v>
      </c>
      <c r="L25" s="265"/>
      <c r="M25" s="265">
        <v>65.75</v>
      </c>
      <c r="N25" s="265"/>
      <c r="O25" s="278" t="s">
        <v>44</v>
      </c>
      <c r="P25" s="267" t="s">
        <v>44</v>
      </c>
      <c r="Q25" s="143"/>
      <c r="R25" s="143"/>
      <c r="S25" s="143"/>
      <c r="T25" s="143"/>
      <c r="U25" s="143"/>
      <c r="V25" s="143"/>
      <c r="W25" s="143"/>
      <c r="X25" s="143"/>
    </row>
    <row r="26" spans="1:24" ht="40.5" customHeight="1">
      <c r="A26" s="262"/>
      <c r="B26" s="263"/>
      <c r="C26" s="117" t="s">
        <v>317</v>
      </c>
      <c r="D26" s="130" t="s">
        <v>135</v>
      </c>
      <c r="E26" s="113" t="s">
        <v>8</v>
      </c>
      <c r="F26" s="187" t="s">
        <v>124</v>
      </c>
      <c r="G26" s="181" t="s">
        <v>125</v>
      </c>
      <c r="H26" s="182" t="s">
        <v>126</v>
      </c>
      <c r="I26" s="182" t="s">
        <v>127</v>
      </c>
      <c r="J26" s="188" t="s">
        <v>128</v>
      </c>
      <c r="K26" s="279">
        <v>64.75</v>
      </c>
      <c r="L26" s="265"/>
      <c r="M26" s="265"/>
      <c r="N26" s="265"/>
      <c r="O26" s="265" t="s">
        <v>44</v>
      </c>
      <c r="P26" s="267" t="s">
        <v>44</v>
      </c>
      <c r="Q26" s="143"/>
      <c r="R26" s="143"/>
      <c r="S26" s="143"/>
      <c r="T26" s="143"/>
      <c r="U26" s="143"/>
      <c r="V26" s="143"/>
      <c r="W26" s="143"/>
      <c r="X26" s="143"/>
    </row>
    <row r="27" spans="1:24" ht="54.75" customHeight="1"/>
    <row r="28" spans="1:24" ht="33.75" customHeight="1">
      <c r="C28" s="34" t="s">
        <v>18</v>
      </c>
      <c r="J28" s="144" t="s">
        <v>261</v>
      </c>
    </row>
    <row r="29" spans="1:24" ht="33.75" customHeight="1">
      <c r="C29" s="34"/>
      <c r="J29" s="144"/>
    </row>
    <row r="30" spans="1:24" ht="33.75" customHeight="1">
      <c r="C30" s="34" t="s">
        <v>11</v>
      </c>
      <c r="J30" s="144" t="s">
        <v>106</v>
      </c>
    </row>
    <row r="31" spans="1:24" ht="33.75" customHeight="1">
      <c r="C31" s="34"/>
      <c r="J31" s="1"/>
    </row>
    <row r="32" spans="1:24" ht="33.75" customHeight="1">
      <c r="C32" s="34" t="s">
        <v>45</v>
      </c>
      <c r="J32" s="144" t="s">
        <v>166</v>
      </c>
    </row>
  </sheetData>
  <protectedRanges>
    <protectedRange sqref="I12" name="Диапазон1_3_1_1_1_1_1_4_1_1_3_2_1_2_1_2"/>
    <protectedRange sqref="J21:J26" name="Диапазон1_3_1_1_3_11_1_1_3_1_3_1_1_1_1_3_2_1_1_6"/>
    <protectedRange sqref="J17" name="Диапазон1_3_1_1_3_11_1_1_3_1_1_2_1_3_3_1_1_1_1_2"/>
  </protectedRanges>
  <sortState ref="A15:Y26">
    <sortCondition ref="C15:C26"/>
  </sortState>
  <mergeCells count="23">
    <mergeCell ref="P9:P11"/>
    <mergeCell ref="A7:P7"/>
    <mergeCell ref="A2:P2"/>
    <mergeCell ref="A3:P3"/>
    <mergeCell ref="A4:P4"/>
    <mergeCell ref="A5:P5"/>
    <mergeCell ref="A6:P6"/>
    <mergeCell ref="A12:P12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M9:M11"/>
    <mergeCell ref="N9:N11"/>
    <mergeCell ref="O9:O11"/>
  </mergeCells>
  <conditionalFormatting sqref="F14:H14">
    <cfRule type="duplicateValues" dxfId="3" priority="4" stopIfTrue="1"/>
  </conditionalFormatting>
  <conditionalFormatting sqref="F14:G14">
    <cfRule type="duplicateValues" dxfId="2" priority="3" stopIfTrue="1"/>
  </conditionalFormatting>
  <conditionalFormatting sqref="F15:H15">
    <cfRule type="duplicateValues" dxfId="1" priority="2" stopIfTrue="1"/>
  </conditionalFormatting>
  <conditionalFormatting sqref="F15:G15">
    <cfRule type="duplicateValues" dxfId="0" priority="1" stopIfTrue="1"/>
  </conditionalFormatting>
  <pageMargins left="0.31496062992125984" right="0.15748031496062992" top="0.43307086614173229" bottom="0.15748031496062992" header="0.23622047244094491" footer="0.15748031496062992"/>
  <pageSetup paperSize="9" scale="62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topLeftCell="A2" zoomScale="75" zoomScaleNormal="100" zoomScaleSheetLayoutView="75" workbookViewId="0">
      <selection activeCell="T19" sqref="T19"/>
    </sheetView>
  </sheetViews>
  <sheetFormatPr defaultRowHeight="12.75"/>
  <cols>
    <col min="1" max="1" width="5.140625" style="246" customWidth="1"/>
    <col min="2" max="2" width="3.5703125" style="246" hidden="1" customWidth="1"/>
    <col min="3" max="3" width="21.140625" style="247" customWidth="1"/>
    <col min="4" max="4" width="10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4.7109375" style="252" hidden="1" customWidth="1"/>
    <col min="10" max="10" width="24.5703125" style="277" customWidth="1"/>
    <col min="11" max="16" width="11.7109375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348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t="12.75" hidden="1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 t="s">
        <v>314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186" t="s">
        <v>203</v>
      </c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3"/>
      <c r="B9" s="356" t="s">
        <v>14</v>
      </c>
      <c r="C9" s="341" t="s">
        <v>16</v>
      </c>
      <c r="D9" s="341" t="s">
        <v>3</v>
      </c>
      <c r="E9" s="356" t="s">
        <v>15</v>
      </c>
      <c r="F9" s="341" t="s">
        <v>17</v>
      </c>
      <c r="G9" s="341" t="s">
        <v>3</v>
      </c>
      <c r="H9" s="341" t="s">
        <v>4</v>
      </c>
      <c r="I9" s="341" t="s">
        <v>5</v>
      </c>
      <c r="J9" s="341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4"/>
      <c r="B10" s="357"/>
      <c r="C10" s="351"/>
      <c r="D10" s="351"/>
      <c r="E10" s="357"/>
      <c r="F10" s="351"/>
      <c r="G10" s="351"/>
      <c r="H10" s="351"/>
      <c r="I10" s="351"/>
      <c r="J10" s="351"/>
      <c r="K10" s="342"/>
      <c r="L10" s="342"/>
      <c r="M10" s="342"/>
      <c r="N10" s="342"/>
      <c r="O10" s="351"/>
      <c r="P10" s="351"/>
    </row>
    <row r="11" spans="1:24" ht="20.100000000000001" customHeight="1">
      <c r="A11" s="355"/>
      <c r="B11" s="358"/>
      <c r="C11" s="352"/>
      <c r="D11" s="352"/>
      <c r="E11" s="358"/>
      <c r="F11" s="352"/>
      <c r="G11" s="352"/>
      <c r="H11" s="352"/>
      <c r="I11" s="352"/>
      <c r="J11" s="352"/>
      <c r="K11" s="343"/>
      <c r="L11" s="343"/>
      <c r="M11" s="343"/>
      <c r="N11" s="343"/>
      <c r="O11" s="352"/>
      <c r="P11" s="352"/>
    </row>
    <row r="12" spans="1:24" ht="33.75" customHeight="1">
      <c r="A12" s="338" t="s">
        <v>105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24" s="143" customFormat="1" ht="37.5" customHeight="1">
      <c r="A13" s="262">
        <v>1</v>
      </c>
      <c r="B13" s="263"/>
      <c r="C13" s="82" t="s">
        <v>73</v>
      </c>
      <c r="D13" s="97" t="s">
        <v>59</v>
      </c>
      <c r="E13" s="98">
        <v>3</v>
      </c>
      <c r="F13" s="94" t="s">
        <v>141</v>
      </c>
      <c r="G13" s="133"/>
      <c r="H13" s="79" t="s">
        <v>140</v>
      </c>
      <c r="I13" s="79" t="s">
        <v>60</v>
      </c>
      <c r="J13" s="79" t="s">
        <v>67</v>
      </c>
      <c r="K13" s="279">
        <v>60.606000000000002</v>
      </c>
      <c r="L13" s="265">
        <v>64.697000000000003</v>
      </c>
      <c r="M13" s="265">
        <v>64.125</v>
      </c>
      <c r="N13" s="265">
        <v>66.75</v>
      </c>
      <c r="O13" s="265">
        <v>63.277999999999999</v>
      </c>
      <c r="P13" s="267">
        <f>K13+L13+M13+N13+O13</f>
        <v>319.45600000000002</v>
      </c>
    </row>
    <row r="14" spans="1:24" s="143" customFormat="1" ht="37.5" customHeight="1">
      <c r="A14" s="262">
        <v>2</v>
      </c>
      <c r="B14" s="263"/>
      <c r="C14" s="117" t="s">
        <v>72</v>
      </c>
      <c r="D14" s="130" t="s">
        <v>142</v>
      </c>
      <c r="E14" s="131" t="s">
        <v>8</v>
      </c>
      <c r="F14" s="189" t="s">
        <v>143</v>
      </c>
      <c r="G14" s="83"/>
      <c r="H14" s="79" t="s">
        <v>144</v>
      </c>
      <c r="I14" s="79" t="s">
        <v>60</v>
      </c>
      <c r="J14" s="79" t="s">
        <v>145</v>
      </c>
      <c r="K14" s="267">
        <v>61.893999999999998</v>
      </c>
      <c r="L14" s="265">
        <v>63.332999999999998</v>
      </c>
      <c r="M14" s="265">
        <v>65.75</v>
      </c>
      <c r="N14" s="265"/>
      <c r="O14" s="265">
        <v>63.332999999999998</v>
      </c>
      <c r="P14" s="267">
        <f>K14+L14+M14+N14+O14</f>
        <v>254.31</v>
      </c>
    </row>
    <row r="15" spans="1:24" ht="37.5" customHeight="1">
      <c r="A15" s="262"/>
      <c r="B15" s="263"/>
      <c r="C15" s="117" t="s">
        <v>72</v>
      </c>
      <c r="D15" s="130" t="s">
        <v>142</v>
      </c>
      <c r="E15" s="113" t="s">
        <v>8</v>
      </c>
      <c r="F15" s="94" t="s">
        <v>141</v>
      </c>
      <c r="G15" s="133"/>
      <c r="H15" s="79" t="s">
        <v>140</v>
      </c>
      <c r="I15" s="79" t="s">
        <v>60</v>
      </c>
      <c r="J15" s="115" t="s">
        <v>67</v>
      </c>
      <c r="K15" s="267">
        <v>0</v>
      </c>
      <c r="L15" s="265"/>
      <c r="M15" s="265"/>
      <c r="N15" s="265"/>
      <c r="O15" s="267" t="s">
        <v>44</v>
      </c>
      <c r="P15" s="267" t="s">
        <v>44</v>
      </c>
    </row>
    <row r="16" spans="1:24" ht="37.5" customHeight="1">
      <c r="A16" s="262"/>
      <c r="B16" s="263"/>
      <c r="C16" s="180" t="s">
        <v>62</v>
      </c>
      <c r="D16" s="152" t="s">
        <v>63</v>
      </c>
      <c r="E16" s="204">
        <v>2</v>
      </c>
      <c r="F16" s="187" t="s">
        <v>66</v>
      </c>
      <c r="G16" s="181" t="s">
        <v>65</v>
      </c>
      <c r="H16" s="182" t="s">
        <v>200</v>
      </c>
      <c r="I16" s="182" t="s">
        <v>64</v>
      </c>
      <c r="J16" s="115" t="s">
        <v>181</v>
      </c>
      <c r="K16" s="279"/>
      <c r="L16" s="265">
        <v>64.924000000000007</v>
      </c>
      <c r="M16" s="265"/>
      <c r="N16" s="265">
        <v>67.875</v>
      </c>
      <c r="O16" s="267" t="s">
        <v>44</v>
      </c>
      <c r="P16" s="267" t="s">
        <v>44</v>
      </c>
    </row>
    <row r="17" spans="1:16" ht="37.5" customHeight="1">
      <c r="A17" s="262"/>
      <c r="B17" s="263"/>
      <c r="C17" s="117" t="s">
        <v>307</v>
      </c>
      <c r="D17" s="130" t="s">
        <v>53</v>
      </c>
      <c r="E17" s="131" t="s">
        <v>8</v>
      </c>
      <c r="F17" s="132" t="s">
        <v>308</v>
      </c>
      <c r="G17" s="130" t="s">
        <v>94</v>
      </c>
      <c r="H17" s="131" t="s">
        <v>95</v>
      </c>
      <c r="I17" s="131" t="s">
        <v>41</v>
      </c>
      <c r="J17" s="95" t="s">
        <v>76</v>
      </c>
      <c r="K17" s="279">
        <v>65.909000000000006</v>
      </c>
      <c r="L17" s="265"/>
      <c r="M17" s="265"/>
      <c r="N17" s="265"/>
      <c r="O17" s="267" t="s">
        <v>44</v>
      </c>
      <c r="P17" s="267" t="s">
        <v>44</v>
      </c>
    </row>
    <row r="18" spans="1:16" ht="37.5" customHeight="1">
      <c r="A18" s="262"/>
      <c r="B18" s="263"/>
      <c r="C18" s="160" t="s">
        <v>191</v>
      </c>
      <c r="D18" s="152"/>
      <c r="E18" s="153" t="s">
        <v>8</v>
      </c>
      <c r="F18" s="208" t="s">
        <v>184</v>
      </c>
      <c r="G18" s="196" t="s">
        <v>185</v>
      </c>
      <c r="H18" s="159" t="s">
        <v>186</v>
      </c>
      <c r="I18" s="205" t="s">
        <v>187</v>
      </c>
      <c r="J18" s="95" t="s">
        <v>76</v>
      </c>
      <c r="K18" s="279"/>
      <c r="L18" s="265">
        <v>62.423999999999999</v>
      </c>
      <c r="M18" s="265"/>
      <c r="N18" s="265"/>
      <c r="O18" s="267" t="s">
        <v>44</v>
      </c>
      <c r="P18" s="267" t="s">
        <v>44</v>
      </c>
    </row>
    <row r="19" spans="1:16" ht="37.5" customHeight="1">
      <c r="A19" s="262"/>
      <c r="B19" s="263"/>
      <c r="C19" s="269" t="s">
        <v>332</v>
      </c>
      <c r="D19" s="218">
        <v>124906</v>
      </c>
      <c r="E19" s="219" t="s">
        <v>8</v>
      </c>
      <c r="F19" s="270" t="s">
        <v>333</v>
      </c>
      <c r="G19" s="218">
        <v>26400</v>
      </c>
      <c r="H19" s="271" t="s">
        <v>108</v>
      </c>
      <c r="I19" s="272"/>
      <c r="J19" s="219" t="s">
        <v>334</v>
      </c>
      <c r="K19" s="279"/>
      <c r="L19" s="265"/>
      <c r="M19" s="265">
        <v>68.5</v>
      </c>
      <c r="N19" s="265"/>
      <c r="O19" s="267" t="s">
        <v>44</v>
      </c>
      <c r="P19" s="267" t="s">
        <v>44</v>
      </c>
    </row>
    <row r="20" spans="1:16" ht="37.5" customHeight="1">
      <c r="A20" s="262"/>
      <c r="B20" s="263"/>
      <c r="C20" s="134" t="s">
        <v>165</v>
      </c>
      <c r="D20" s="77"/>
      <c r="E20" s="157" t="s">
        <v>8</v>
      </c>
      <c r="F20" s="132" t="s">
        <v>68</v>
      </c>
      <c r="G20" s="130"/>
      <c r="H20" s="131" t="s">
        <v>57</v>
      </c>
      <c r="I20" s="131" t="s">
        <v>41</v>
      </c>
      <c r="J20" s="79" t="s">
        <v>74</v>
      </c>
      <c r="K20" s="267">
        <v>59.712000000000003</v>
      </c>
      <c r="L20" s="265">
        <v>64.394000000000005</v>
      </c>
      <c r="M20" s="265">
        <v>66.25</v>
      </c>
      <c r="N20" s="265">
        <v>66</v>
      </c>
      <c r="O20" s="267" t="s">
        <v>44</v>
      </c>
      <c r="P20" s="267" t="s">
        <v>44</v>
      </c>
    </row>
    <row r="21" spans="1:16" ht="37.5" customHeight="1">
      <c r="A21" s="262"/>
      <c r="B21" s="263"/>
      <c r="C21" s="80" t="s">
        <v>167</v>
      </c>
      <c r="D21" s="97" t="s">
        <v>168</v>
      </c>
      <c r="E21" s="79" t="s">
        <v>8</v>
      </c>
      <c r="F21" s="102" t="s">
        <v>169</v>
      </c>
      <c r="G21" s="83" t="s">
        <v>170</v>
      </c>
      <c r="H21" s="79" t="s">
        <v>171</v>
      </c>
      <c r="I21" s="79" t="s">
        <v>41</v>
      </c>
      <c r="J21" s="115" t="s">
        <v>201</v>
      </c>
      <c r="K21" s="279"/>
      <c r="L21" s="265">
        <v>62.423999999999999</v>
      </c>
      <c r="M21" s="265"/>
      <c r="N21" s="265"/>
      <c r="O21" s="267" t="s">
        <v>44</v>
      </c>
      <c r="P21" s="267" t="s">
        <v>44</v>
      </c>
    </row>
    <row r="22" spans="1:16" ht="37.5" customHeight="1">
      <c r="A22" s="262"/>
      <c r="B22" s="263"/>
      <c r="C22" s="217" t="s">
        <v>338</v>
      </c>
      <c r="D22" s="218">
        <v>50906</v>
      </c>
      <c r="E22" s="219" t="s">
        <v>215</v>
      </c>
      <c r="F22" s="217" t="s">
        <v>339</v>
      </c>
      <c r="G22" s="218">
        <v>23238</v>
      </c>
      <c r="H22" s="219" t="s">
        <v>313</v>
      </c>
      <c r="I22" s="115"/>
      <c r="J22" s="219" t="s">
        <v>241</v>
      </c>
      <c r="K22" s="279"/>
      <c r="L22" s="265"/>
      <c r="M22" s="265">
        <v>64.25</v>
      </c>
      <c r="N22" s="265"/>
      <c r="O22" s="267" t="s">
        <v>44</v>
      </c>
      <c r="P22" s="267" t="s">
        <v>44</v>
      </c>
    </row>
    <row r="23" spans="1:16" ht="37.5" customHeight="1">
      <c r="A23" s="262"/>
      <c r="B23" s="263"/>
      <c r="C23" s="117" t="s">
        <v>71</v>
      </c>
      <c r="D23" s="130" t="s">
        <v>52</v>
      </c>
      <c r="E23" s="131" t="s">
        <v>51</v>
      </c>
      <c r="F23" s="132" t="s">
        <v>124</v>
      </c>
      <c r="G23" s="130" t="s">
        <v>125</v>
      </c>
      <c r="H23" s="131" t="s">
        <v>126</v>
      </c>
      <c r="I23" s="131" t="s">
        <v>127</v>
      </c>
      <c r="J23" s="194" t="s">
        <v>128</v>
      </c>
      <c r="K23" s="279">
        <v>62.726999999999997</v>
      </c>
      <c r="L23" s="265">
        <v>61.136000000000003</v>
      </c>
      <c r="M23" s="265"/>
      <c r="N23" s="265"/>
      <c r="O23" s="267" t="s">
        <v>44</v>
      </c>
      <c r="P23" s="267" t="s">
        <v>44</v>
      </c>
    </row>
    <row r="24" spans="1:16" ht="37.5" customHeight="1">
      <c r="A24" s="262"/>
      <c r="B24" s="263"/>
      <c r="C24" s="117" t="s">
        <v>71</v>
      </c>
      <c r="D24" s="130" t="s">
        <v>52</v>
      </c>
      <c r="E24" s="131" t="s">
        <v>51</v>
      </c>
      <c r="F24" s="132" t="s">
        <v>130</v>
      </c>
      <c r="G24" s="130" t="s">
        <v>131</v>
      </c>
      <c r="H24" s="131" t="s">
        <v>129</v>
      </c>
      <c r="I24" s="131" t="s">
        <v>127</v>
      </c>
      <c r="J24" s="194" t="s">
        <v>128</v>
      </c>
      <c r="K24" s="280"/>
      <c r="L24" s="265">
        <v>64.697000000000003</v>
      </c>
      <c r="M24" s="265"/>
      <c r="N24" s="265"/>
      <c r="O24" s="267" t="s">
        <v>44</v>
      </c>
      <c r="P24" s="267" t="s">
        <v>44</v>
      </c>
    </row>
    <row r="25" spans="1:16" ht="37.5" customHeight="1">
      <c r="A25" s="262"/>
      <c r="B25" s="263"/>
      <c r="C25" s="117" t="s">
        <v>328</v>
      </c>
      <c r="D25" s="130" t="s">
        <v>146</v>
      </c>
      <c r="E25" s="131" t="s">
        <v>8</v>
      </c>
      <c r="F25" s="189" t="s">
        <v>329</v>
      </c>
      <c r="G25" s="83" t="s">
        <v>147</v>
      </c>
      <c r="H25" s="79" t="s">
        <v>148</v>
      </c>
      <c r="I25" s="79" t="s">
        <v>60</v>
      </c>
      <c r="J25" s="79" t="s">
        <v>145</v>
      </c>
      <c r="K25" s="280">
        <v>60.863999999999997</v>
      </c>
      <c r="L25" s="265"/>
      <c r="M25" s="265"/>
      <c r="N25" s="265">
        <v>65</v>
      </c>
      <c r="O25" s="267" t="s">
        <v>44</v>
      </c>
      <c r="P25" s="267" t="s">
        <v>44</v>
      </c>
    </row>
    <row r="26" spans="1:16" ht="37.5" customHeight="1">
      <c r="A26" s="262"/>
      <c r="B26" s="263"/>
      <c r="C26" s="217" t="s">
        <v>229</v>
      </c>
      <c r="D26" s="218">
        <v>67904</v>
      </c>
      <c r="E26" s="219" t="s">
        <v>215</v>
      </c>
      <c r="F26" s="132" t="s">
        <v>130</v>
      </c>
      <c r="G26" s="218">
        <v>19017</v>
      </c>
      <c r="H26" s="219" t="s">
        <v>129</v>
      </c>
      <c r="I26" s="131" t="s">
        <v>127</v>
      </c>
      <c r="J26" s="219" t="s">
        <v>61</v>
      </c>
      <c r="K26" s="280"/>
      <c r="L26" s="265"/>
      <c r="M26" s="265"/>
      <c r="N26" s="265">
        <v>68.5</v>
      </c>
      <c r="O26" s="267" t="s">
        <v>44</v>
      </c>
      <c r="P26" s="267" t="s">
        <v>44</v>
      </c>
    </row>
    <row r="27" spans="1:16" ht="37.5" customHeight="1">
      <c r="A27" s="262"/>
      <c r="B27" s="263"/>
      <c r="C27" s="217" t="s">
        <v>229</v>
      </c>
      <c r="D27" s="218">
        <v>67904</v>
      </c>
      <c r="E27" s="219" t="s">
        <v>215</v>
      </c>
      <c r="F27" s="217" t="s">
        <v>230</v>
      </c>
      <c r="G27" s="218">
        <v>24545</v>
      </c>
      <c r="H27" s="219" t="s">
        <v>129</v>
      </c>
      <c r="I27" s="131" t="s">
        <v>127</v>
      </c>
      <c r="J27" s="219" t="s">
        <v>61</v>
      </c>
      <c r="K27" s="280"/>
      <c r="L27" s="265"/>
      <c r="M27" s="265">
        <v>66</v>
      </c>
      <c r="N27" s="265"/>
      <c r="O27" s="267" t="s">
        <v>44</v>
      </c>
      <c r="P27" s="267" t="s">
        <v>44</v>
      </c>
    </row>
    <row r="28" spans="1:16" ht="37.5" customHeight="1">
      <c r="A28" s="262"/>
      <c r="B28" s="263"/>
      <c r="C28" s="82" t="s">
        <v>73</v>
      </c>
      <c r="D28" s="97" t="s">
        <v>59</v>
      </c>
      <c r="E28" s="98">
        <v>3</v>
      </c>
      <c r="F28" s="94" t="s">
        <v>137</v>
      </c>
      <c r="G28" s="99" t="s">
        <v>138</v>
      </c>
      <c r="H28" s="100" t="s">
        <v>139</v>
      </c>
      <c r="I28" s="79" t="s">
        <v>60</v>
      </c>
      <c r="J28" s="79" t="s">
        <v>67</v>
      </c>
      <c r="K28" s="280">
        <v>66.061000000000007</v>
      </c>
      <c r="L28" s="265"/>
      <c r="M28" s="265"/>
      <c r="N28" s="265"/>
      <c r="O28" s="267" t="s">
        <v>44</v>
      </c>
      <c r="P28" s="267" t="s">
        <v>44</v>
      </c>
    </row>
    <row r="29" spans="1:16" ht="37.5" customHeight="1">
      <c r="A29" s="262"/>
      <c r="B29" s="263"/>
      <c r="C29" s="160" t="s">
        <v>55</v>
      </c>
      <c r="D29" s="152" t="s">
        <v>56</v>
      </c>
      <c r="E29" s="153">
        <v>2</v>
      </c>
      <c r="F29" s="208" t="s">
        <v>189</v>
      </c>
      <c r="G29" s="196" t="s">
        <v>188</v>
      </c>
      <c r="H29" s="159" t="s">
        <v>190</v>
      </c>
      <c r="I29" s="205" t="s">
        <v>187</v>
      </c>
      <c r="J29" s="95" t="s">
        <v>76</v>
      </c>
      <c r="K29" s="280"/>
      <c r="L29" s="265">
        <v>65.302999999999997</v>
      </c>
      <c r="M29" s="265"/>
      <c r="N29" s="265"/>
      <c r="O29" s="267" t="s">
        <v>44</v>
      </c>
      <c r="P29" s="267" t="s">
        <v>44</v>
      </c>
    </row>
    <row r="30" spans="1:16" ht="37.5" customHeight="1">
      <c r="A30" s="262"/>
      <c r="B30" s="263"/>
      <c r="C30" s="269" t="s">
        <v>335</v>
      </c>
      <c r="D30" s="218"/>
      <c r="E30" s="219" t="s">
        <v>8</v>
      </c>
      <c r="F30" s="270" t="s">
        <v>336</v>
      </c>
      <c r="G30" s="218">
        <v>20523</v>
      </c>
      <c r="H30" s="271" t="s">
        <v>337</v>
      </c>
      <c r="I30" s="272"/>
      <c r="J30" s="219" t="s">
        <v>334</v>
      </c>
      <c r="K30" s="280"/>
      <c r="L30" s="265"/>
      <c r="M30" s="265">
        <v>66.375</v>
      </c>
      <c r="N30" s="265"/>
      <c r="O30" s="267" t="s">
        <v>44</v>
      </c>
      <c r="P30" s="267" t="s">
        <v>44</v>
      </c>
    </row>
    <row r="31" spans="1:16" ht="37.5" customHeight="1">
      <c r="A31" s="262"/>
      <c r="B31" s="263"/>
      <c r="C31" s="82" t="s">
        <v>342</v>
      </c>
      <c r="D31" s="130" t="s">
        <v>132</v>
      </c>
      <c r="E31" s="96" t="s">
        <v>9</v>
      </c>
      <c r="F31" s="132" t="s">
        <v>130</v>
      </c>
      <c r="G31" s="130" t="s">
        <v>131</v>
      </c>
      <c r="H31" s="131" t="s">
        <v>129</v>
      </c>
      <c r="I31" s="131" t="s">
        <v>127</v>
      </c>
      <c r="J31" s="194" t="s">
        <v>128</v>
      </c>
      <c r="K31" s="280">
        <v>61.667000000000002</v>
      </c>
      <c r="L31" s="265"/>
      <c r="M31" s="265"/>
      <c r="N31" s="265"/>
      <c r="O31" s="267" t="s">
        <v>44</v>
      </c>
      <c r="P31" s="267" t="s">
        <v>44</v>
      </c>
    </row>
    <row r="32" spans="1:16" ht="37.5" customHeight="1">
      <c r="A32" s="262"/>
      <c r="B32" s="263"/>
      <c r="C32" s="217" t="s">
        <v>330</v>
      </c>
      <c r="D32" s="218"/>
      <c r="E32" s="219" t="s">
        <v>8</v>
      </c>
      <c r="F32" s="217" t="s">
        <v>331</v>
      </c>
      <c r="G32" s="218">
        <v>22482</v>
      </c>
      <c r="H32" s="219" t="s">
        <v>186</v>
      </c>
      <c r="I32" s="115" t="s">
        <v>187</v>
      </c>
      <c r="J32" s="219" t="s">
        <v>305</v>
      </c>
      <c r="K32" s="280"/>
      <c r="L32" s="265"/>
      <c r="M32" s="265">
        <v>70.25</v>
      </c>
      <c r="N32" s="265"/>
      <c r="O32" s="267" t="s">
        <v>44</v>
      </c>
      <c r="P32" s="267" t="s">
        <v>44</v>
      </c>
    </row>
    <row r="33" spans="1:16" ht="37.5" customHeight="1">
      <c r="A33" s="262"/>
      <c r="B33" s="263"/>
      <c r="C33" s="217" t="s">
        <v>340</v>
      </c>
      <c r="D33" s="218">
        <v>47595</v>
      </c>
      <c r="E33" s="219" t="s">
        <v>8</v>
      </c>
      <c r="F33" s="217" t="s">
        <v>341</v>
      </c>
      <c r="G33" s="218">
        <v>18400</v>
      </c>
      <c r="H33" s="219" t="s">
        <v>127</v>
      </c>
      <c r="I33" s="131" t="s">
        <v>127</v>
      </c>
      <c r="J33" s="219" t="s">
        <v>61</v>
      </c>
      <c r="K33" s="280"/>
      <c r="L33" s="265"/>
      <c r="M33" s="265">
        <v>62</v>
      </c>
      <c r="N33" s="265"/>
      <c r="O33" s="267" t="s">
        <v>44</v>
      </c>
      <c r="P33" s="267" t="s">
        <v>44</v>
      </c>
    </row>
    <row r="34" spans="1:16" ht="38.25" customHeight="1"/>
    <row r="35" spans="1:16" ht="33.75" customHeight="1">
      <c r="C35" s="34" t="s">
        <v>18</v>
      </c>
      <c r="J35" s="144" t="s">
        <v>261</v>
      </c>
    </row>
    <row r="36" spans="1:16" ht="33.75" customHeight="1">
      <c r="C36" s="34"/>
      <c r="J36" s="144"/>
    </row>
    <row r="37" spans="1:16" ht="33.75" customHeight="1">
      <c r="C37" s="34" t="s">
        <v>11</v>
      </c>
      <c r="J37" s="144" t="s">
        <v>106</v>
      </c>
    </row>
    <row r="38" spans="1:16" ht="33.75" customHeight="1">
      <c r="C38" s="34"/>
      <c r="J38" s="1"/>
    </row>
    <row r="39" spans="1:16" ht="33.75" customHeight="1">
      <c r="C39" s="34" t="s">
        <v>45</v>
      </c>
      <c r="J39" s="144" t="s">
        <v>166</v>
      </c>
    </row>
  </sheetData>
  <protectedRanges>
    <protectedRange sqref="I12" name="Диапазон1_3_1_1_1_1_1_4_1_1_3_2_1_2_1_2"/>
    <protectedRange sqref="J14" name="Диапазон1_3_1_1_3_11_1_1_3_1_3_1_1_1_1_3_2_1_1_6_1"/>
    <protectedRange sqref="J19" name="Диапазон1_3_1_1_3_11_1_1_3_1_3_1_1_1_1_3_2_1_1_6_5"/>
    <protectedRange sqref="J20" name="Диапазон1_3_1_1_3_11_1_1_3_1_3_1_1_1_1_3_2_1_1_6_6"/>
    <protectedRange sqref="J22" name="Диапазон1_3_1_1_3_11_1_1_3_1_3_1_1_1_1_3_2_1_1_6_1_1"/>
  </protectedRanges>
  <sortState ref="A15:Y33">
    <sortCondition ref="C15:C33"/>
  </sortState>
  <mergeCells count="23">
    <mergeCell ref="A7:P7"/>
    <mergeCell ref="A2:P2"/>
    <mergeCell ref="A3:P3"/>
    <mergeCell ref="A4:P4"/>
    <mergeCell ref="A5:P5"/>
    <mergeCell ref="A6:P6"/>
    <mergeCell ref="G9:G11"/>
    <mergeCell ref="H9:H11"/>
    <mergeCell ref="I9:I11"/>
    <mergeCell ref="J9:J11"/>
    <mergeCell ref="K9:K11"/>
    <mergeCell ref="L9:L11"/>
    <mergeCell ref="A12:P12"/>
    <mergeCell ref="M9:M11"/>
    <mergeCell ref="N9:N11"/>
    <mergeCell ref="O9:O11"/>
    <mergeCell ref="P9:P11"/>
    <mergeCell ref="A9:A11"/>
    <mergeCell ref="B9:B11"/>
    <mergeCell ref="C9:C11"/>
    <mergeCell ref="D9:D11"/>
    <mergeCell ref="E9:E11"/>
    <mergeCell ref="F9:F11"/>
  </mergeCells>
  <pageMargins left="0.31496062992125984" right="0.15748031496062992" top="0.43307086614173229" bottom="0.15748031496062992" header="0.23622047244094491" footer="0.15748031496062992"/>
  <pageSetup paperSize="9" scale="62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topLeftCell="A2" zoomScale="75" zoomScaleNormal="100" zoomScaleSheetLayoutView="75" workbookViewId="0">
      <selection activeCell="U14" sqref="U14"/>
    </sheetView>
  </sheetViews>
  <sheetFormatPr defaultRowHeight="12.75"/>
  <cols>
    <col min="1" max="1" width="5.140625" style="246" customWidth="1"/>
    <col min="2" max="2" width="3.5703125" style="246" hidden="1" customWidth="1"/>
    <col min="3" max="3" width="21.140625" style="247" customWidth="1"/>
    <col min="4" max="4" width="10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4.7109375" style="252" hidden="1" customWidth="1"/>
    <col min="10" max="10" width="24.5703125" style="277" customWidth="1"/>
    <col min="11" max="16" width="11.7109375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348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t="12.75" hidden="1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 t="s">
        <v>306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186" t="s">
        <v>203</v>
      </c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3"/>
      <c r="B9" s="356" t="s">
        <v>14</v>
      </c>
      <c r="C9" s="341" t="s">
        <v>16</v>
      </c>
      <c r="D9" s="341" t="s">
        <v>3</v>
      </c>
      <c r="E9" s="356" t="s">
        <v>15</v>
      </c>
      <c r="F9" s="341" t="s">
        <v>17</v>
      </c>
      <c r="G9" s="341" t="s">
        <v>3</v>
      </c>
      <c r="H9" s="341" t="s">
        <v>4</v>
      </c>
      <c r="I9" s="341" t="s">
        <v>5</v>
      </c>
      <c r="J9" s="341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4"/>
      <c r="B10" s="357"/>
      <c r="C10" s="351"/>
      <c r="D10" s="351"/>
      <c r="E10" s="357"/>
      <c r="F10" s="351"/>
      <c r="G10" s="351"/>
      <c r="H10" s="351"/>
      <c r="I10" s="351"/>
      <c r="J10" s="351"/>
      <c r="K10" s="342"/>
      <c r="L10" s="342"/>
      <c r="M10" s="342"/>
      <c r="N10" s="342"/>
      <c r="O10" s="351"/>
      <c r="P10" s="351"/>
    </row>
    <row r="11" spans="1:24" ht="20.100000000000001" customHeight="1">
      <c r="A11" s="355"/>
      <c r="B11" s="358"/>
      <c r="C11" s="352"/>
      <c r="D11" s="352"/>
      <c r="E11" s="358"/>
      <c r="F11" s="352"/>
      <c r="G11" s="352"/>
      <c r="H11" s="352"/>
      <c r="I11" s="352"/>
      <c r="J11" s="352"/>
      <c r="K11" s="343"/>
      <c r="L11" s="343"/>
      <c r="M11" s="343"/>
      <c r="N11" s="343"/>
      <c r="O11" s="352"/>
      <c r="P11" s="352"/>
    </row>
    <row r="12" spans="1:24" ht="38.25" customHeight="1">
      <c r="A12" s="338" t="s">
        <v>105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24" s="143" customFormat="1" ht="38.25" customHeight="1">
      <c r="A13" s="262">
        <v>1</v>
      </c>
      <c r="B13" s="263"/>
      <c r="C13" s="134" t="s">
        <v>165</v>
      </c>
      <c r="D13" s="77"/>
      <c r="E13" s="157" t="s">
        <v>8</v>
      </c>
      <c r="F13" s="132" t="s">
        <v>68</v>
      </c>
      <c r="G13" s="130"/>
      <c r="H13" s="131" t="s">
        <v>57</v>
      </c>
      <c r="I13" s="131" t="s">
        <v>41</v>
      </c>
      <c r="J13" s="79" t="s">
        <v>74</v>
      </c>
      <c r="K13" s="264">
        <v>60.332999999999998</v>
      </c>
      <c r="L13" s="265">
        <v>62.722000000000001</v>
      </c>
      <c r="M13" s="265">
        <v>66.875</v>
      </c>
      <c r="N13" s="265">
        <v>62.785714285714292</v>
      </c>
      <c r="O13" s="265">
        <v>64.320999999999998</v>
      </c>
      <c r="P13" s="267">
        <f>K13+L13+M13+N13+O13</f>
        <v>317.03671428571431</v>
      </c>
    </row>
    <row r="14" spans="1:24" s="143" customFormat="1" ht="38.25" customHeight="1">
      <c r="A14" s="262"/>
      <c r="B14" s="263"/>
      <c r="C14" s="180" t="s">
        <v>62</v>
      </c>
      <c r="D14" s="152" t="s">
        <v>63</v>
      </c>
      <c r="E14" s="204">
        <v>2</v>
      </c>
      <c r="F14" s="187" t="s">
        <v>66</v>
      </c>
      <c r="G14" s="181" t="s">
        <v>65</v>
      </c>
      <c r="H14" s="182" t="s">
        <v>200</v>
      </c>
      <c r="I14" s="182" t="s">
        <v>64</v>
      </c>
      <c r="J14" s="115" t="s">
        <v>181</v>
      </c>
      <c r="K14" s="279"/>
      <c r="L14" s="265">
        <v>65</v>
      </c>
      <c r="M14" s="265"/>
      <c r="N14" s="265">
        <v>65.11904761904762</v>
      </c>
      <c r="O14" s="265" t="s">
        <v>44</v>
      </c>
      <c r="P14" s="267" t="s">
        <v>44</v>
      </c>
    </row>
    <row r="15" spans="1:24" s="143" customFormat="1" ht="38.25" customHeight="1">
      <c r="A15" s="262"/>
      <c r="B15" s="263"/>
      <c r="C15" s="117" t="s">
        <v>307</v>
      </c>
      <c r="D15" s="130" t="s">
        <v>53</v>
      </c>
      <c r="E15" s="131" t="s">
        <v>8</v>
      </c>
      <c r="F15" s="132" t="s">
        <v>308</v>
      </c>
      <c r="G15" s="130" t="s">
        <v>94</v>
      </c>
      <c r="H15" s="131" t="s">
        <v>95</v>
      </c>
      <c r="I15" s="131" t="s">
        <v>41</v>
      </c>
      <c r="J15" s="95" t="s">
        <v>76</v>
      </c>
      <c r="K15" s="264">
        <v>63.889000000000003</v>
      </c>
      <c r="L15" s="265"/>
      <c r="M15" s="265"/>
      <c r="N15" s="265"/>
      <c r="O15" s="278" t="s">
        <v>44</v>
      </c>
      <c r="P15" s="267" t="s">
        <v>44</v>
      </c>
    </row>
    <row r="16" spans="1:24" s="143" customFormat="1" ht="38.25" customHeight="1">
      <c r="A16" s="262"/>
      <c r="B16" s="263"/>
      <c r="C16" s="217" t="s">
        <v>311</v>
      </c>
      <c r="D16" s="218">
        <v>9384</v>
      </c>
      <c r="E16" s="219" t="s">
        <v>215</v>
      </c>
      <c r="F16" s="217" t="s">
        <v>312</v>
      </c>
      <c r="G16" s="218">
        <v>23238</v>
      </c>
      <c r="H16" s="219" t="s">
        <v>313</v>
      </c>
      <c r="I16" s="115"/>
      <c r="J16" s="219" t="s">
        <v>241</v>
      </c>
      <c r="K16" s="279"/>
      <c r="L16" s="265"/>
      <c r="M16" s="265">
        <v>61.089285714285715</v>
      </c>
      <c r="N16" s="265"/>
      <c r="O16" s="265" t="s">
        <v>44</v>
      </c>
      <c r="P16" s="267" t="s">
        <v>44</v>
      </c>
    </row>
    <row r="17" spans="1:24" s="143" customFormat="1" ht="38.25" customHeight="1">
      <c r="A17" s="262"/>
      <c r="B17" s="263"/>
      <c r="C17" s="117" t="s">
        <v>156</v>
      </c>
      <c r="D17" s="130" t="s">
        <v>157</v>
      </c>
      <c r="E17" s="113" t="s">
        <v>8</v>
      </c>
      <c r="F17" s="114" t="s">
        <v>155</v>
      </c>
      <c r="G17" s="112"/>
      <c r="H17" s="113" t="s">
        <v>57</v>
      </c>
      <c r="I17" s="113" t="s">
        <v>41</v>
      </c>
      <c r="J17" s="115" t="s">
        <v>74</v>
      </c>
      <c r="K17" s="264">
        <v>63.555999999999997</v>
      </c>
      <c r="L17" s="265">
        <v>63.667000000000002</v>
      </c>
      <c r="M17" s="265">
        <v>66.857142857142861</v>
      </c>
      <c r="N17" s="265">
        <v>63.857142857142861</v>
      </c>
      <c r="O17" s="278" t="s">
        <v>44</v>
      </c>
      <c r="P17" s="267" t="s">
        <v>44</v>
      </c>
    </row>
    <row r="18" spans="1:24" ht="38.25" customHeight="1">
      <c r="A18" s="262"/>
      <c r="B18" s="263"/>
      <c r="C18" s="117" t="s">
        <v>153</v>
      </c>
      <c r="D18" s="130" t="s">
        <v>96</v>
      </c>
      <c r="E18" s="131" t="s">
        <v>10</v>
      </c>
      <c r="F18" s="132" t="s">
        <v>154</v>
      </c>
      <c r="G18" s="130" t="s">
        <v>85</v>
      </c>
      <c r="H18" s="131" t="s">
        <v>86</v>
      </c>
      <c r="I18" s="131" t="s">
        <v>54</v>
      </c>
      <c r="J18" s="95" t="s">
        <v>76</v>
      </c>
      <c r="K18" s="264">
        <v>61.667000000000002</v>
      </c>
      <c r="L18" s="265">
        <v>64.278000000000006</v>
      </c>
      <c r="M18" s="265"/>
      <c r="N18" s="265"/>
      <c r="O18" s="265" t="s">
        <v>44</v>
      </c>
      <c r="P18" s="267" t="s">
        <v>44</v>
      </c>
      <c r="Q18" s="143"/>
      <c r="R18" s="143"/>
      <c r="S18" s="143"/>
      <c r="T18" s="143"/>
      <c r="U18" s="143"/>
      <c r="V18" s="143"/>
      <c r="W18" s="143"/>
      <c r="X18" s="143"/>
    </row>
    <row r="19" spans="1:24" s="143" customFormat="1" ht="38.25" customHeight="1">
      <c r="A19" s="262"/>
      <c r="B19" s="263"/>
      <c r="C19" s="82" t="s">
        <v>73</v>
      </c>
      <c r="D19" s="97" t="s">
        <v>59</v>
      </c>
      <c r="E19" s="98">
        <v>3</v>
      </c>
      <c r="F19" s="94" t="s">
        <v>137</v>
      </c>
      <c r="G19" s="99" t="s">
        <v>138</v>
      </c>
      <c r="H19" s="100" t="s">
        <v>139</v>
      </c>
      <c r="I19" s="79" t="s">
        <v>60</v>
      </c>
      <c r="J19" s="79" t="s">
        <v>67</v>
      </c>
      <c r="K19" s="279">
        <v>0</v>
      </c>
      <c r="L19" s="265"/>
      <c r="M19" s="265"/>
      <c r="N19" s="265"/>
      <c r="O19" s="265" t="s">
        <v>44</v>
      </c>
      <c r="P19" s="267" t="s">
        <v>44</v>
      </c>
      <c r="Q19" s="247"/>
      <c r="R19" s="247"/>
      <c r="S19" s="247"/>
      <c r="T19" s="247"/>
      <c r="U19" s="247"/>
      <c r="V19" s="247"/>
      <c r="W19" s="247"/>
      <c r="X19" s="247"/>
    </row>
    <row r="20" spans="1:24" s="143" customFormat="1" ht="38.25" customHeight="1">
      <c r="A20" s="262"/>
      <c r="B20" s="263"/>
      <c r="C20" s="217" t="s">
        <v>309</v>
      </c>
      <c r="D20" s="218">
        <v>127903</v>
      </c>
      <c r="E20" s="219" t="s">
        <v>8</v>
      </c>
      <c r="F20" s="217" t="s">
        <v>310</v>
      </c>
      <c r="G20" s="218">
        <v>5966</v>
      </c>
      <c r="H20" s="219" t="s">
        <v>206</v>
      </c>
      <c r="I20" s="272"/>
      <c r="J20" s="219" t="s">
        <v>208</v>
      </c>
      <c r="K20" s="279"/>
      <c r="L20" s="265"/>
      <c r="M20" s="265">
        <v>61.767857142857146</v>
      </c>
      <c r="N20" s="265"/>
      <c r="O20" s="265" t="s">
        <v>44</v>
      </c>
      <c r="P20" s="267" t="s">
        <v>44</v>
      </c>
    </row>
    <row r="21" spans="1:24" s="275" customFormat="1" ht="38.25" customHeight="1">
      <c r="A21" s="262"/>
      <c r="B21" s="263"/>
      <c r="C21" s="160" t="s">
        <v>55</v>
      </c>
      <c r="D21" s="152" t="s">
        <v>56</v>
      </c>
      <c r="E21" s="153">
        <v>2</v>
      </c>
      <c r="F21" s="208" t="s">
        <v>189</v>
      </c>
      <c r="G21" s="196" t="s">
        <v>188</v>
      </c>
      <c r="H21" s="159" t="s">
        <v>190</v>
      </c>
      <c r="I21" s="95" t="s">
        <v>187</v>
      </c>
      <c r="J21" s="95" t="s">
        <v>76</v>
      </c>
      <c r="K21" s="279"/>
      <c r="L21" s="265">
        <v>63.167000000000002</v>
      </c>
      <c r="M21" s="265"/>
      <c r="N21" s="265"/>
      <c r="O21" s="265" t="s">
        <v>44</v>
      </c>
      <c r="P21" s="267" t="s">
        <v>44</v>
      </c>
      <c r="Q21" s="247"/>
      <c r="R21" s="247"/>
      <c r="S21" s="247"/>
      <c r="T21" s="247"/>
      <c r="U21" s="247"/>
      <c r="V21" s="247"/>
      <c r="W21" s="247"/>
      <c r="X21" s="247"/>
    </row>
    <row r="22" spans="1:24" ht="54.75" customHeight="1"/>
    <row r="23" spans="1:24" ht="33.75" customHeight="1">
      <c r="C23" s="34" t="s">
        <v>18</v>
      </c>
      <c r="J23" s="144" t="s">
        <v>261</v>
      </c>
    </row>
    <row r="24" spans="1:24" ht="33.75" customHeight="1">
      <c r="C24" s="34"/>
      <c r="J24" s="144"/>
    </row>
    <row r="25" spans="1:24" ht="33.75" customHeight="1">
      <c r="C25" s="34" t="s">
        <v>11</v>
      </c>
      <c r="J25" s="144" t="s">
        <v>106</v>
      </c>
    </row>
    <row r="26" spans="1:24" ht="33.75" customHeight="1">
      <c r="C26" s="34"/>
      <c r="J26" s="1"/>
    </row>
    <row r="27" spans="1:24" ht="33.75" customHeight="1">
      <c r="C27" s="34" t="s">
        <v>45</v>
      </c>
      <c r="J27" s="144" t="s">
        <v>166</v>
      </c>
    </row>
    <row r="28" spans="1:24" ht="33.75" customHeight="1"/>
    <row r="29" spans="1:24" ht="33.75" customHeight="1"/>
  </sheetData>
  <protectedRanges>
    <protectedRange sqref="I13" name="Диапазон1_3_1_1_1_1_1_4_1_1_3_2_1_2_1"/>
    <protectedRange sqref="I12" name="Диапазон1_3_1_1_1_1_1_4_1_1_3_2_1_2_1_1"/>
  </protectedRanges>
  <sortState ref="A14:Y21">
    <sortCondition ref="C14:C21"/>
  </sortState>
  <mergeCells count="23">
    <mergeCell ref="P9:P11"/>
    <mergeCell ref="A7:P7"/>
    <mergeCell ref="A2:P2"/>
    <mergeCell ref="A3:P3"/>
    <mergeCell ref="A4:P4"/>
    <mergeCell ref="A5:P5"/>
    <mergeCell ref="A6:P6"/>
    <mergeCell ref="A12:P12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M9:M11"/>
    <mergeCell ref="N9:N11"/>
    <mergeCell ref="O9:O11"/>
  </mergeCells>
  <pageMargins left="0.31496062992125984" right="0.15748031496062992" top="0.43307086614173229" bottom="0.15748031496062992" header="0.23622047244094491" footer="0.15748031496062992"/>
  <pageSetup paperSize="9" scale="62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topLeftCell="A2" zoomScale="75" zoomScaleNormal="100" zoomScaleSheetLayoutView="75" workbookViewId="0">
      <selection activeCell="T15" sqref="T15"/>
    </sheetView>
  </sheetViews>
  <sheetFormatPr defaultRowHeight="12.75"/>
  <cols>
    <col min="1" max="1" width="5.140625" style="246" customWidth="1"/>
    <col min="2" max="2" width="3.5703125" style="246" hidden="1" customWidth="1"/>
    <col min="3" max="3" width="21.140625" style="247" customWidth="1"/>
    <col min="4" max="4" width="10.28515625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4.7109375" style="252" hidden="1" customWidth="1"/>
    <col min="10" max="10" width="24.5703125" style="277" customWidth="1"/>
    <col min="11" max="16" width="11.7109375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355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t="12.75" hidden="1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186" t="s">
        <v>203</v>
      </c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0"/>
      <c r="B9" s="344" t="s">
        <v>14</v>
      </c>
      <c r="C9" s="337" t="s">
        <v>16</v>
      </c>
      <c r="D9" s="337" t="s">
        <v>3</v>
      </c>
      <c r="E9" s="344" t="s">
        <v>15</v>
      </c>
      <c r="F9" s="337" t="s">
        <v>17</v>
      </c>
      <c r="G9" s="337" t="s">
        <v>3</v>
      </c>
      <c r="H9" s="337" t="s">
        <v>4</v>
      </c>
      <c r="I9" s="337" t="s">
        <v>5</v>
      </c>
      <c r="J9" s="337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0"/>
      <c r="B10" s="344"/>
      <c r="C10" s="337"/>
      <c r="D10" s="337"/>
      <c r="E10" s="344"/>
      <c r="F10" s="337"/>
      <c r="G10" s="337"/>
      <c r="H10" s="337"/>
      <c r="I10" s="337"/>
      <c r="J10" s="337"/>
      <c r="K10" s="342"/>
      <c r="L10" s="342"/>
      <c r="M10" s="342"/>
      <c r="N10" s="342"/>
      <c r="O10" s="351"/>
      <c r="P10" s="342"/>
    </row>
    <row r="11" spans="1:24" ht="20.100000000000001" customHeight="1">
      <c r="A11" s="350"/>
      <c r="B11" s="344"/>
      <c r="C11" s="337"/>
      <c r="D11" s="337"/>
      <c r="E11" s="344"/>
      <c r="F11" s="337"/>
      <c r="G11" s="337"/>
      <c r="H11" s="337"/>
      <c r="I11" s="337"/>
      <c r="J11" s="337"/>
      <c r="K11" s="343"/>
      <c r="L11" s="343"/>
      <c r="M11" s="343"/>
      <c r="N11" s="343"/>
      <c r="O11" s="352"/>
      <c r="P11" s="343"/>
    </row>
    <row r="12" spans="1:24" s="143" customFormat="1" ht="43.5" customHeight="1">
      <c r="A12" s="262">
        <v>1</v>
      </c>
      <c r="B12" s="263"/>
      <c r="C12" s="210" t="s">
        <v>232</v>
      </c>
      <c r="D12" s="209">
        <v>24179</v>
      </c>
      <c r="E12" s="97" t="s">
        <v>8</v>
      </c>
      <c r="F12" s="211" t="s">
        <v>231</v>
      </c>
      <c r="G12" s="209"/>
      <c r="H12" s="155" t="s">
        <v>173</v>
      </c>
      <c r="I12" s="155" t="s">
        <v>173</v>
      </c>
      <c r="J12" s="97" t="s">
        <v>234</v>
      </c>
      <c r="K12" s="279"/>
      <c r="L12" s="265"/>
      <c r="M12" s="265">
        <v>66.896551724137936</v>
      </c>
      <c r="N12" s="265">
        <v>69</v>
      </c>
      <c r="O12" s="267">
        <v>65.302999999999997</v>
      </c>
      <c r="P12" s="267">
        <f>K12+L12+M12+N12+O12</f>
        <v>201.19955172413793</v>
      </c>
    </row>
    <row r="13" spans="1:24" s="143" customFormat="1" ht="43.5" customHeight="1">
      <c r="A13" s="262">
        <v>2</v>
      </c>
      <c r="B13" s="263"/>
      <c r="C13" s="210" t="s">
        <v>214</v>
      </c>
      <c r="D13" s="209">
        <v>28401</v>
      </c>
      <c r="E13" s="97" t="s">
        <v>215</v>
      </c>
      <c r="F13" s="211" t="s">
        <v>216</v>
      </c>
      <c r="G13" s="209">
        <v>15978</v>
      </c>
      <c r="H13" s="155" t="s">
        <v>260</v>
      </c>
      <c r="I13" s="155" t="s">
        <v>41</v>
      </c>
      <c r="J13" s="97" t="s">
        <v>239</v>
      </c>
      <c r="K13" s="279"/>
      <c r="L13" s="265"/>
      <c r="M13" s="265">
        <v>64.137931034482762</v>
      </c>
      <c r="N13" s="265"/>
      <c r="O13" s="267">
        <v>61.212000000000003</v>
      </c>
      <c r="P13" s="267">
        <f>K13+L13+M13+N13+O13</f>
        <v>125.34993103448276</v>
      </c>
    </row>
    <row r="14" spans="1:24" s="143" customFormat="1" ht="43.5" customHeight="1">
      <c r="A14" s="262"/>
      <c r="B14" s="263"/>
      <c r="C14" s="270" t="s">
        <v>349</v>
      </c>
      <c r="D14" s="218">
        <v>12975</v>
      </c>
      <c r="E14" s="219" t="s">
        <v>8</v>
      </c>
      <c r="F14" s="270" t="s">
        <v>350</v>
      </c>
      <c r="G14" s="218" t="s">
        <v>44</v>
      </c>
      <c r="H14" s="271" t="s">
        <v>58</v>
      </c>
      <c r="I14" s="271" t="s">
        <v>41</v>
      </c>
      <c r="J14" s="219" t="s">
        <v>351</v>
      </c>
      <c r="K14" s="279"/>
      <c r="L14" s="280"/>
      <c r="M14" s="280">
        <v>63.793103448275865</v>
      </c>
      <c r="N14" s="280"/>
      <c r="O14" s="267" t="s">
        <v>44</v>
      </c>
      <c r="P14" s="267" t="s">
        <v>44</v>
      </c>
    </row>
    <row r="15" spans="1:24" s="143" customFormat="1" ht="43.5" customHeight="1">
      <c r="A15" s="262"/>
      <c r="B15" s="263"/>
      <c r="C15" s="269" t="s">
        <v>352</v>
      </c>
      <c r="D15" s="218">
        <v>4903</v>
      </c>
      <c r="E15" s="219" t="s">
        <v>10</v>
      </c>
      <c r="F15" s="270" t="s">
        <v>353</v>
      </c>
      <c r="G15" s="218">
        <v>25257</v>
      </c>
      <c r="H15" s="271" t="s">
        <v>354</v>
      </c>
      <c r="I15" s="271" t="s">
        <v>107</v>
      </c>
      <c r="J15" s="219" t="s">
        <v>303</v>
      </c>
      <c r="K15" s="279"/>
      <c r="L15" s="265"/>
      <c r="M15" s="265"/>
      <c r="N15" s="265">
        <v>61.2</v>
      </c>
      <c r="O15" s="267" t="s">
        <v>44</v>
      </c>
      <c r="P15" s="267" t="s">
        <v>44</v>
      </c>
    </row>
    <row r="16" spans="1:24" ht="54.75" customHeight="1"/>
    <row r="17" spans="3:10" ht="33.75" customHeight="1">
      <c r="C17" s="34" t="s">
        <v>18</v>
      </c>
      <c r="J17" s="144" t="s">
        <v>261</v>
      </c>
    </row>
    <row r="18" spans="3:10" ht="33.75" customHeight="1">
      <c r="C18" s="34"/>
      <c r="J18" s="144"/>
    </row>
    <row r="19" spans="3:10" ht="33.75" customHeight="1">
      <c r="C19" s="34" t="s">
        <v>11</v>
      </c>
      <c r="J19" s="144" t="s">
        <v>106</v>
      </c>
    </row>
    <row r="20" spans="3:10" ht="33.75" customHeight="1">
      <c r="C20" s="34"/>
      <c r="J20" s="1"/>
    </row>
    <row r="21" spans="3:10" ht="33.75" customHeight="1">
      <c r="C21" s="34" t="s">
        <v>45</v>
      </c>
      <c r="J21" s="144" t="s">
        <v>166</v>
      </c>
    </row>
    <row r="22" spans="3:10" ht="54.75" customHeight="1"/>
    <row r="23" spans="3:10" ht="33.75" customHeight="1"/>
    <row r="24" spans="3:10" ht="33.75" customHeight="1"/>
    <row r="25" spans="3:10" ht="33.75" customHeight="1"/>
    <row r="26" spans="3:10" ht="33.75" customHeight="1"/>
    <row r="27" spans="3:10" ht="33.75" customHeight="1"/>
    <row r="28" spans="3:10" ht="33.75" customHeight="1"/>
    <row r="29" spans="3:10" ht="33.75" customHeight="1"/>
  </sheetData>
  <protectedRanges>
    <protectedRange sqref="I13" name="Диапазон1_3_1_1_1_1_1_4_1_1_3_2_1_2_1"/>
    <protectedRange sqref="I12" name="Диапазон1_3_1_1_1_1_1_4_1_1_3_2_1_2_1_1"/>
  </protectedRanges>
  <mergeCells count="22">
    <mergeCell ref="A7:P7"/>
    <mergeCell ref="A2:P2"/>
    <mergeCell ref="A3:P3"/>
    <mergeCell ref="A4:P4"/>
    <mergeCell ref="A5:P5"/>
    <mergeCell ref="A6:P6"/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M9:M11"/>
    <mergeCell ref="N9:N11"/>
    <mergeCell ref="O9:O11"/>
    <mergeCell ref="P9:P11"/>
  </mergeCells>
  <pageMargins left="0.31496062992125984" right="0.15748031496062992" top="0.43307086614173229" bottom="0.15748031496062992" header="0.23622047244094491" footer="0.15748031496062992"/>
  <pageSetup paperSize="9" scale="62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view="pageBreakPreview" topLeftCell="A2" zoomScale="75" zoomScaleNormal="100" zoomScaleSheetLayoutView="75" workbookViewId="0">
      <selection activeCell="T18" sqref="T18"/>
    </sheetView>
  </sheetViews>
  <sheetFormatPr defaultRowHeight="12.75"/>
  <cols>
    <col min="1" max="1" width="5.140625" style="246" customWidth="1"/>
    <col min="2" max="2" width="3.5703125" style="246" hidden="1" customWidth="1"/>
    <col min="3" max="3" width="21.140625" style="247" customWidth="1"/>
    <col min="4" max="4" width="9.42578125" style="247" hidden="1" customWidth="1"/>
    <col min="5" max="5" width="5.85546875" style="247" customWidth="1"/>
    <col min="6" max="6" width="35.140625" style="247" customWidth="1"/>
    <col min="7" max="7" width="9.42578125" style="247" hidden="1" customWidth="1"/>
    <col min="8" max="8" width="16.140625" style="252" hidden="1" customWidth="1"/>
    <col min="9" max="9" width="16.85546875" style="252" hidden="1" customWidth="1"/>
    <col min="10" max="10" width="24.5703125" style="277" customWidth="1"/>
    <col min="11" max="16" width="11.7109375" style="277" customWidth="1"/>
    <col min="17" max="255" width="9.140625" style="247"/>
    <col min="256" max="256" width="5.140625" style="247" customWidth="1"/>
    <col min="257" max="257" width="0" style="247" hidden="1" customWidth="1"/>
    <col min="258" max="258" width="19.28515625" style="247" customWidth="1"/>
    <col min="259" max="259" width="0" style="247" hidden="1" customWidth="1"/>
    <col min="260" max="260" width="5.85546875" style="247" customWidth="1"/>
    <col min="261" max="261" width="35.140625" style="247" customWidth="1"/>
    <col min="262" max="264" width="0" style="247" hidden="1" customWidth="1"/>
    <col min="265" max="265" width="24.5703125" style="247" customWidth="1"/>
    <col min="266" max="270" width="11.140625" style="247" customWidth="1"/>
    <col min="271" max="271" width="12" style="247" customWidth="1"/>
    <col min="272" max="272" width="0" style="247" hidden="1" customWidth="1"/>
    <col min="273" max="511" width="9.140625" style="247"/>
    <col min="512" max="512" width="5.140625" style="247" customWidth="1"/>
    <col min="513" max="513" width="0" style="247" hidden="1" customWidth="1"/>
    <col min="514" max="514" width="19.28515625" style="247" customWidth="1"/>
    <col min="515" max="515" width="0" style="247" hidden="1" customWidth="1"/>
    <col min="516" max="516" width="5.85546875" style="247" customWidth="1"/>
    <col min="517" max="517" width="35.140625" style="247" customWidth="1"/>
    <col min="518" max="520" width="0" style="247" hidden="1" customWidth="1"/>
    <col min="521" max="521" width="24.5703125" style="247" customWidth="1"/>
    <col min="522" max="526" width="11.140625" style="247" customWidth="1"/>
    <col min="527" max="527" width="12" style="247" customWidth="1"/>
    <col min="528" max="528" width="0" style="247" hidden="1" customWidth="1"/>
    <col min="529" max="767" width="9.140625" style="247"/>
    <col min="768" max="768" width="5.140625" style="247" customWidth="1"/>
    <col min="769" max="769" width="0" style="247" hidden="1" customWidth="1"/>
    <col min="770" max="770" width="19.28515625" style="247" customWidth="1"/>
    <col min="771" max="771" width="0" style="247" hidden="1" customWidth="1"/>
    <col min="772" max="772" width="5.85546875" style="247" customWidth="1"/>
    <col min="773" max="773" width="35.140625" style="247" customWidth="1"/>
    <col min="774" max="776" width="0" style="247" hidden="1" customWidth="1"/>
    <col min="777" max="777" width="24.5703125" style="247" customWidth="1"/>
    <col min="778" max="782" width="11.140625" style="247" customWidth="1"/>
    <col min="783" max="783" width="12" style="247" customWidth="1"/>
    <col min="784" max="784" width="0" style="247" hidden="1" customWidth="1"/>
    <col min="785" max="1023" width="9.140625" style="247"/>
    <col min="1024" max="1024" width="5.140625" style="247" customWidth="1"/>
    <col min="1025" max="1025" width="0" style="247" hidden="1" customWidth="1"/>
    <col min="1026" max="1026" width="19.28515625" style="247" customWidth="1"/>
    <col min="1027" max="1027" width="0" style="247" hidden="1" customWidth="1"/>
    <col min="1028" max="1028" width="5.85546875" style="247" customWidth="1"/>
    <col min="1029" max="1029" width="35.140625" style="247" customWidth="1"/>
    <col min="1030" max="1032" width="0" style="247" hidden="1" customWidth="1"/>
    <col min="1033" max="1033" width="24.5703125" style="247" customWidth="1"/>
    <col min="1034" max="1038" width="11.140625" style="247" customWidth="1"/>
    <col min="1039" max="1039" width="12" style="247" customWidth="1"/>
    <col min="1040" max="1040" width="0" style="247" hidden="1" customWidth="1"/>
    <col min="1041" max="1279" width="9.140625" style="247"/>
    <col min="1280" max="1280" width="5.140625" style="247" customWidth="1"/>
    <col min="1281" max="1281" width="0" style="247" hidden="1" customWidth="1"/>
    <col min="1282" max="1282" width="19.28515625" style="247" customWidth="1"/>
    <col min="1283" max="1283" width="0" style="247" hidden="1" customWidth="1"/>
    <col min="1284" max="1284" width="5.85546875" style="247" customWidth="1"/>
    <col min="1285" max="1285" width="35.140625" style="247" customWidth="1"/>
    <col min="1286" max="1288" width="0" style="247" hidden="1" customWidth="1"/>
    <col min="1289" max="1289" width="24.5703125" style="247" customWidth="1"/>
    <col min="1290" max="1294" width="11.140625" style="247" customWidth="1"/>
    <col min="1295" max="1295" width="12" style="247" customWidth="1"/>
    <col min="1296" max="1296" width="0" style="247" hidden="1" customWidth="1"/>
    <col min="1297" max="1535" width="9.140625" style="247"/>
    <col min="1536" max="1536" width="5.140625" style="247" customWidth="1"/>
    <col min="1537" max="1537" width="0" style="247" hidden="1" customWidth="1"/>
    <col min="1538" max="1538" width="19.28515625" style="247" customWidth="1"/>
    <col min="1539" max="1539" width="0" style="247" hidden="1" customWidth="1"/>
    <col min="1540" max="1540" width="5.85546875" style="247" customWidth="1"/>
    <col min="1541" max="1541" width="35.140625" style="247" customWidth="1"/>
    <col min="1542" max="1544" width="0" style="247" hidden="1" customWidth="1"/>
    <col min="1545" max="1545" width="24.5703125" style="247" customWidth="1"/>
    <col min="1546" max="1550" width="11.140625" style="247" customWidth="1"/>
    <col min="1551" max="1551" width="12" style="247" customWidth="1"/>
    <col min="1552" max="1552" width="0" style="247" hidden="1" customWidth="1"/>
    <col min="1553" max="1791" width="9.140625" style="247"/>
    <col min="1792" max="1792" width="5.140625" style="247" customWidth="1"/>
    <col min="1793" max="1793" width="0" style="247" hidden="1" customWidth="1"/>
    <col min="1794" max="1794" width="19.28515625" style="247" customWidth="1"/>
    <col min="1795" max="1795" width="0" style="247" hidden="1" customWidth="1"/>
    <col min="1796" max="1796" width="5.85546875" style="247" customWidth="1"/>
    <col min="1797" max="1797" width="35.140625" style="247" customWidth="1"/>
    <col min="1798" max="1800" width="0" style="247" hidden="1" customWidth="1"/>
    <col min="1801" max="1801" width="24.5703125" style="247" customWidth="1"/>
    <col min="1802" max="1806" width="11.140625" style="247" customWidth="1"/>
    <col min="1807" max="1807" width="12" style="247" customWidth="1"/>
    <col min="1808" max="1808" width="0" style="247" hidden="1" customWidth="1"/>
    <col min="1809" max="2047" width="9.140625" style="247"/>
    <col min="2048" max="2048" width="5.140625" style="247" customWidth="1"/>
    <col min="2049" max="2049" width="0" style="247" hidden="1" customWidth="1"/>
    <col min="2050" max="2050" width="19.28515625" style="247" customWidth="1"/>
    <col min="2051" max="2051" width="0" style="247" hidden="1" customWidth="1"/>
    <col min="2052" max="2052" width="5.85546875" style="247" customWidth="1"/>
    <col min="2053" max="2053" width="35.140625" style="247" customWidth="1"/>
    <col min="2054" max="2056" width="0" style="247" hidden="1" customWidth="1"/>
    <col min="2057" max="2057" width="24.5703125" style="247" customWidth="1"/>
    <col min="2058" max="2062" width="11.140625" style="247" customWidth="1"/>
    <col min="2063" max="2063" width="12" style="247" customWidth="1"/>
    <col min="2064" max="2064" width="0" style="247" hidden="1" customWidth="1"/>
    <col min="2065" max="2303" width="9.140625" style="247"/>
    <col min="2304" max="2304" width="5.140625" style="247" customWidth="1"/>
    <col min="2305" max="2305" width="0" style="247" hidden="1" customWidth="1"/>
    <col min="2306" max="2306" width="19.28515625" style="247" customWidth="1"/>
    <col min="2307" max="2307" width="0" style="247" hidden="1" customWidth="1"/>
    <col min="2308" max="2308" width="5.85546875" style="247" customWidth="1"/>
    <col min="2309" max="2309" width="35.140625" style="247" customWidth="1"/>
    <col min="2310" max="2312" width="0" style="247" hidden="1" customWidth="1"/>
    <col min="2313" max="2313" width="24.5703125" style="247" customWidth="1"/>
    <col min="2314" max="2318" width="11.140625" style="247" customWidth="1"/>
    <col min="2319" max="2319" width="12" style="247" customWidth="1"/>
    <col min="2320" max="2320" width="0" style="247" hidden="1" customWidth="1"/>
    <col min="2321" max="2559" width="9.140625" style="247"/>
    <col min="2560" max="2560" width="5.140625" style="247" customWidth="1"/>
    <col min="2561" max="2561" width="0" style="247" hidden="1" customWidth="1"/>
    <col min="2562" max="2562" width="19.28515625" style="247" customWidth="1"/>
    <col min="2563" max="2563" width="0" style="247" hidden="1" customWidth="1"/>
    <col min="2564" max="2564" width="5.85546875" style="247" customWidth="1"/>
    <col min="2565" max="2565" width="35.140625" style="247" customWidth="1"/>
    <col min="2566" max="2568" width="0" style="247" hidden="1" customWidth="1"/>
    <col min="2569" max="2569" width="24.5703125" style="247" customWidth="1"/>
    <col min="2570" max="2574" width="11.140625" style="247" customWidth="1"/>
    <col min="2575" max="2575" width="12" style="247" customWidth="1"/>
    <col min="2576" max="2576" width="0" style="247" hidden="1" customWidth="1"/>
    <col min="2577" max="2815" width="9.140625" style="247"/>
    <col min="2816" max="2816" width="5.140625" style="247" customWidth="1"/>
    <col min="2817" max="2817" width="0" style="247" hidden="1" customWidth="1"/>
    <col min="2818" max="2818" width="19.28515625" style="247" customWidth="1"/>
    <col min="2819" max="2819" width="0" style="247" hidden="1" customWidth="1"/>
    <col min="2820" max="2820" width="5.85546875" style="247" customWidth="1"/>
    <col min="2821" max="2821" width="35.140625" style="247" customWidth="1"/>
    <col min="2822" max="2824" width="0" style="247" hidden="1" customWidth="1"/>
    <col min="2825" max="2825" width="24.5703125" style="247" customWidth="1"/>
    <col min="2826" max="2830" width="11.140625" style="247" customWidth="1"/>
    <col min="2831" max="2831" width="12" style="247" customWidth="1"/>
    <col min="2832" max="2832" width="0" style="247" hidden="1" customWidth="1"/>
    <col min="2833" max="3071" width="9.140625" style="247"/>
    <col min="3072" max="3072" width="5.140625" style="247" customWidth="1"/>
    <col min="3073" max="3073" width="0" style="247" hidden="1" customWidth="1"/>
    <col min="3074" max="3074" width="19.28515625" style="247" customWidth="1"/>
    <col min="3075" max="3075" width="0" style="247" hidden="1" customWidth="1"/>
    <col min="3076" max="3076" width="5.85546875" style="247" customWidth="1"/>
    <col min="3077" max="3077" width="35.140625" style="247" customWidth="1"/>
    <col min="3078" max="3080" width="0" style="247" hidden="1" customWidth="1"/>
    <col min="3081" max="3081" width="24.5703125" style="247" customWidth="1"/>
    <col min="3082" max="3086" width="11.140625" style="247" customWidth="1"/>
    <col min="3087" max="3087" width="12" style="247" customWidth="1"/>
    <col min="3088" max="3088" width="0" style="247" hidden="1" customWidth="1"/>
    <col min="3089" max="3327" width="9.140625" style="247"/>
    <col min="3328" max="3328" width="5.140625" style="247" customWidth="1"/>
    <col min="3329" max="3329" width="0" style="247" hidden="1" customWidth="1"/>
    <col min="3330" max="3330" width="19.28515625" style="247" customWidth="1"/>
    <col min="3331" max="3331" width="0" style="247" hidden="1" customWidth="1"/>
    <col min="3332" max="3332" width="5.85546875" style="247" customWidth="1"/>
    <col min="3333" max="3333" width="35.140625" style="247" customWidth="1"/>
    <col min="3334" max="3336" width="0" style="247" hidden="1" customWidth="1"/>
    <col min="3337" max="3337" width="24.5703125" style="247" customWidth="1"/>
    <col min="3338" max="3342" width="11.140625" style="247" customWidth="1"/>
    <col min="3343" max="3343" width="12" style="247" customWidth="1"/>
    <col min="3344" max="3344" width="0" style="247" hidden="1" customWidth="1"/>
    <col min="3345" max="3583" width="9.140625" style="247"/>
    <col min="3584" max="3584" width="5.140625" style="247" customWidth="1"/>
    <col min="3585" max="3585" width="0" style="247" hidden="1" customWidth="1"/>
    <col min="3586" max="3586" width="19.28515625" style="247" customWidth="1"/>
    <col min="3587" max="3587" width="0" style="247" hidden="1" customWidth="1"/>
    <col min="3588" max="3588" width="5.85546875" style="247" customWidth="1"/>
    <col min="3589" max="3589" width="35.140625" style="247" customWidth="1"/>
    <col min="3590" max="3592" width="0" style="247" hidden="1" customWidth="1"/>
    <col min="3593" max="3593" width="24.5703125" style="247" customWidth="1"/>
    <col min="3594" max="3598" width="11.140625" style="247" customWidth="1"/>
    <col min="3599" max="3599" width="12" style="247" customWidth="1"/>
    <col min="3600" max="3600" width="0" style="247" hidden="1" customWidth="1"/>
    <col min="3601" max="3839" width="9.140625" style="247"/>
    <col min="3840" max="3840" width="5.140625" style="247" customWidth="1"/>
    <col min="3841" max="3841" width="0" style="247" hidden="1" customWidth="1"/>
    <col min="3842" max="3842" width="19.28515625" style="247" customWidth="1"/>
    <col min="3843" max="3843" width="0" style="247" hidden="1" customWidth="1"/>
    <col min="3844" max="3844" width="5.85546875" style="247" customWidth="1"/>
    <col min="3845" max="3845" width="35.140625" style="247" customWidth="1"/>
    <col min="3846" max="3848" width="0" style="247" hidden="1" customWidth="1"/>
    <col min="3849" max="3849" width="24.5703125" style="247" customWidth="1"/>
    <col min="3850" max="3854" width="11.140625" style="247" customWidth="1"/>
    <col min="3855" max="3855" width="12" style="247" customWidth="1"/>
    <col min="3856" max="3856" width="0" style="247" hidden="1" customWidth="1"/>
    <col min="3857" max="4095" width="9.140625" style="247"/>
    <col min="4096" max="4096" width="5.140625" style="247" customWidth="1"/>
    <col min="4097" max="4097" width="0" style="247" hidden="1" customWidth="1"/>
    <col min="4098" max="4098" width="19.28515625" style="247" customWidth="1"/>
    <col min="4099" max="4099" width="0" style="247" hidden="1" customWidth="1"/>
    <col min="4100" max="4100" width="5.85546875" style="247" customWidth="1"/>
    <col min="4101" max="4101" width="35.140625" style="247" customWidth="1"/>
    <col min="4102" max="4104" width="0" style="247" hidden="1" customWidth="1"/>
    <col min="4105" max="4105" width="24.5703125" style="247" customWidth="1"/>
    <col min="4106" max="4110" width="11.140625" style="247" customWidth="1"/>
    <col min="4111" max="4111" width="12" style="247" customWidth="1"/>
    <col min="4112" max="4112" width="0" style="247" hidden="1" customWidth="1"/>
    <col min="4113" max="4351" width="9.140625" style="247"/>
    <col min="4352" max="4352" width="5.140625" style="247" customWidth="1"/>
    <col min="4353" max="4353" width="0" style="247" hidden="1" customWidth="1"/>
    <col min="4354" max="4354" width="19.28515625" style="247" customWidth="1"/>
    <col min="4355" max="4355" width="0" style="247" hidden="1" customWidth="1"/>
    <col min="4356" max="4356" width="5.85546875" style="247" customWidth="1"/>
    <col min="4357" max="4357" width="35.140625" style="247" customWidth="1"/>
    <col min="4358" max="4360" width="0" style="247" hidden="1" customWidth="1"/>
    <col min="4361" max="4361" width="24.5703125" style="247" customWidth="1"/>
    <col min="4362" max="4366" width="11.140625" style="247" customWidth="1"/>
    <col min="4367" max="4367" width="12" style="247" customWidth="1"/>
    <col min="4368" max="4368" width="0" style="247" hidden="1" customWidth="1"/>
    <col min="4369" max="4607" width="9.140625" style="247"/>
    <col min="4608" max="4608" width="5.140625" style="247" customWidth="1"/>
    <col min="4609" max="4609" width="0" style="247" hidden="1" customWidth="1"/>
    <col min="4610" max="4610" width="19.28515625" style="247" customWidth="1"/>
    <col min="4611" max="4611" width="0" style="247" hidden="1" customWidth="1"/>
    <col min="4612" max="4612" width="5.85546875" style="247" customWidth="1"/>
    <col min="4613" max="4613" width="35.140625" style="247" customWidth="1"/>
    <col min="4614" max="4616" width="0" style="247" hidden="1" customWidth="1"/>
    <col min="4617" max="4617" width="24.5703125" style="247" customWidth="1"/>
    <col min="4618" max="4622" width="11.140625" style="247" customWidth="1"/>
    <col min="4623" max="4623" width="12" style="247" customWidth="1"/>
    <col min="4624" max="4624" width="0" style="247" hidden="1" customWidth="1"/>
    <col min="4625" max="4863" width="9.140625" style="247"/>
    <col min="4864" max="4864" width="5.140625" style="247" customWidth="1"/>
    <col min="4865" max="4865" width="0" style="247" hidden="1" customWidth="1"/>
    <col min="4866" max="4866" width="19.28515625" style="247" customWidth="1"/>
    <col min="4867" max="4867" width="0" style="247" hidden="1" customWidth="1"/>
    <col min="4868" max="4868" width="5.85546875" style="247" customWidth="1"/>
    <col min="4869" max="4869" width="35.140625" style="247" customWidth="1"/>
    <col min="4870" max="4872" width="0" style="247" hidden="1" customWidth="1"/>
    <col min="4873" max="4873" width="24.5703125" style="247" customWidth="1"/>
    <col min="4874" max="4878" width="11.140625" style="247" customWidth="1"/>
    <col min="4879" max="4879" width="12" style="247" customWidth="1"/>
    <col min="4880" max="4880" width="0" style="247" hidden="1" customWidth="1"/>
    <col min="4881" max="5119" width="9.140625" style="247"/>
    <col min="5120" max="5120" width="5.140625" style="247" customWidth="1"/>
    <col min="5121" max="5121" width="0" style="247" hidden="1" customWidth="1"/>
    <col min="5122" max="5122" width="19.28515625" style="247" customWidth="1"/>
    <col min="5123" max="5123" width="0" style="247" hidden="1" customWidth="1"/>
    <col min="5124" max="5124" width="5.85546875" style="247" customWidth="1"/>
    <col min="5125" max="5125" width="35.140625" style="247" customWidth="1"/>
    <col min="5126" max="5128" width="0" style="247" hidden="1" customWidth="1"/>
    <col min="5129" max="5129" width="24.5703125" style="247" customWidth="1"/>
    <col min="5130" max="5134" width="11.140625" style="247" customWidth="1"/>
    <col min="5135" max="5135" width="12" style="247" customWidth="1"/>
    <col min="5136" max="5136" width="0" style="247" hidden="1" customWidth="1"/>
    <col min="5137" max="5375" width="9.140625" style="247"/>
    <col min="5376" max="5376" width="5.140625" style="247" customWidth="1"/>
    <col min="5377" max="5377" width="0" style="247" hidden="1" customWidth="1"/>
    <col min="5378" max="5378" width="19.28515625" style="247" customWidth="1"/>
    <col min="5379" max="5379" width="0" style="247" hidden="1" customWidth="1"/>
    <col min="5380" max="5380" width="5.85546875" style="247" customWidth="1"/>
    <col min="5381" max="5381" width="35.140625" style="247" customWidth="1"/>
    <col min="5382" max="5384" width="0" style="247" hidden="1" customWidth="1"/>
    <col min="5385" max="5385" width="24.5703125" style="247" customWidth="1"/>
    <col min="5386" max="5390" width="11.140625" style="247" customWidth="1"/>
    <col min="5391" max="5391" width="12" style="247" customWidth="1"/>
    <col min="5392" max="5392" width="0" style="247" hidden="1" customWidth="1"/>
    <col min="5393" max="5631" width="9.140625" style="247"/>
    <col min="5632" max="5632" width="5.140625" style="247" customWidth="1"/>
    <col min="5633" max="5633" width="0" style="247" hidden="1" customWidth="1"/>
    <col min="5634" max="5634" width="19.28515625" style="247" customWidth="1"/>
    <col min="5635" max="5635" width="0" style="247" hidden="1" customWidth="1"/>
    <col min="5636" max="5636" width="5.85546875" style="247" customWidth="1"/>
    <col min="5637" max="5637" width="35.140625" style="247" customWidth="1"/>
    <col min="5638" max="5640" width="0" style="247" hidden="1" customWidth="1"/>
    <col min="5641" max="5641" width="24.5703125" style="247" customWidth="1"/>
    <col min="5642" max="5646" width="11.140625" style="247" customWidth="1"/>
    <col min="5647" max="5647" width="12" style="247" customWidth="1"/>
    <col min="5648" max="5648" width="0" style="247" hidden="1" customWidth="1"/>
    <col min="5649" max="5887" width="9.140625" style="247"/>
    <col min="5888" max="5888" width="5.140625" style="247" customWidth="1"/>
    <col min="5889" max="5889" width="0" style="247" hidden="1" customWidth="1"/>
    <col min="5890" max="5890" width="19.28515625" style="247" customWidth="1"/>
    <col min="5891" max="5891" width="0" style="247" hidden="1" customWidth="1"/>
    <col min="5892" max="5892" width="5.85546875" style="247" customWidth="1"/>
    <col min="5893" max="5893" width="35.140625" style="247" customWidth="1"/>
    <col min="5894" max="5896" width="0" style="247" hidden="1" customWidth="1"/>
    <col min="5897" max="5897" width="24.5703125" style="247" customWidth="1"/>
    <col min="5898" max="5902" width="11.140625" style="247" customWidth="1"/>
    <col min="5903" max="5903" width="12" style="247" customWidth="1"/>
    <col min="5904" max="5904" width="0" style="247" hidden="1" customWidth="1"/>
    <col min="5905" max="6143" width="9.140625" style="247"/>
    <col min="6144" max="6144" width="5.140625" style="247" customWidth="1"/>
    <col min="6145" max="6145" width="0" style="247" hidden="1" customWidth="1"/>
    <col min="6146" max="6146" width="19.28515625" style="247" customWidth="1"/>
    <col min="6147" max="6147" width="0" style="247" hidden="1" customWidth="1"/>
    <col min="6148" max="6148" width="5.85546875" style="247" customWidth="1"/>
    <col min="6149" max="6149" width="35.140625" style="247" customWidth="1"/>
    <col min="6150" max="6152" width="0" style="247" hidden="1" customWidth="1"/>
    <col min="6153" max="6153" width="24.5703125" style="247" customWidth="1"/>
    <col min="6154" max="6158" width="11.140625" style="247" customWidth="1"/>
    <col min="6159" max="6159" width="12" style="247" customWidth="1"/>
    <col min="6160" max="6160" width="0" style="247" hidden="1" customWidth="1"/>
    <col min="6161" max="6399" width="9.140625" style="247"/>
    <col min="6400" max="6400" width="5.140625" style="247" customWidth="1"/>
    <col min="6401" max="6401" width="0" style="247" hidden="1" customWidth="1"/>
    <col min="6402" max="6402" width="19.28515625" style="247" customWidth="1"/>
    <col min="6403" max="6403" width="0" style="247" hidden="1" customWidth="1"/>
    <col min="6404" max="6404" width="5.85546875" style="247" customWidth="1"/>
    <col min="6405" max="6405" width="35.140625" style="247" customWidth="1"/>
    <col min="6406" max="6408" width="0" style="247" hidden="1" customWidth="1"/>
    <col min="6409" max="6409" width="24.5703125" style="247" customWidth="1"/>
    <col min="6410" max="6414" width="11.140625" style="247" customWidth="1"/>
    <col min="6415" max="6415" width="12" style="247" customWidth="1"/>
    <col min="6416" max="6416" width="0" style="247" hidden="1" customWidth="1"/>
    <col min="6417" max="6655" width="9.140625" style="247"/>
    <col min="6656" max="6656" width="5.140625" style="247" customWidth="1"/>
    <col min="6657" max="6657" width="0" style="247" hidden="1" customWidth="1"/>
    <col min="6658" max="6658" width="19.28515625" style="247" customWidth="1"/>
    <col min="6659" max="6659" width="0" style="247" hidden="1" customWidth="1"/>
    <col min="6660" max="6660" width="5.85546875" style="247" customWidth="1"/>
    <col min="6661" max="6661" width="35.140625" style="247" customWidth="1"/>
    <col min="6662" max="6664" width="0" style="247" hidden="1" customWidth="1"/>
    <col min="6665" max="6665" width="24.5703125" style="247" customWidth="1"/>
    <col min="6666" max="6670" width="11.140625" style="247" customWidth="1"/>
    <col min="6671" max="6671" width="12" style="247" customWidth="1"/>
    <col min="6672" max="6672" width="0" style="247" hidden="1" customWidth="1"/>
    <col min="6673" max="6911" width="9.140625" style="247"/>
    <col min="6912" max="6912" width="5.140625" style="247" customWidth="1"/>
    <col min="6913" max="6913" width="0" style="247" hidden="1" customWidth="1"/>
    <col min="6914" max="6914" width="19.28515625" style="247" customWidth="1"/>
    <col min="6915" max="6915" width="0" style="247" hidden="1" customWidth="1"/>
    <col min="6916" max="6916" width="5.85546875" style="247" customWidth="1"/>
    <col min="6917" max="6917" width="35.140625" style="247" customWidth="1"/>
    <col min="6918" max="6920" width="0" style="247" hidden="1" customWidth="1"/>
    <col min="6921" max="6921" width="24.5703125" style="247" customWidth="1"/>
    <col min="6922" max="6926" width="11.140625" style="247" customWidth="1"/>
    <col min="6927" max="6927" width="12" style="247" customWidth="1"/>
    <col min="6928" max="6928" width="0" style="247" hidden="1" customWidth="1"/>
    <col min="6929" max="7167" width="9.140625" style="247"/>
    <col min="7168" max="7168" width="5.140625" style="247" customWidth="1"/>
    <col min="7169" max="7169" width="0" style="247" hidden="1" customWidth="1"/>
    <col min="7170" max="7170" width="19.28515625" style="247" customWidth="1"/>
    <col min="7171" max="7171" width="0" style="247" hidden="1" customWidth="1"/>
    <col min="7172" max="7172" width="5.85546875" style="247" customWidth="1"/>
    <col min="7173" max="7173" width="35.140625" style="247" customWidth="1"/>
    <col min="7174" max="7176" width="0" style="247" hidden="1" customWidth="1"/>
    <col min="7177" max="7177" width="24.5703125" style="247" customWidth="1"/>
    <col min="7178" max="7182" width="11.140625" style="247" customWidth="1"/>
    <col min="7183" max="7183" width="12" style="247" customWidth="1"/>
    <col min="7184" max="7184" width="0" style="247" hidden="1" customWidth="1"/>
    <col min="7185" max="7423" width="9.140625" style="247"/>
    <col min="7424" max="7424" width="5.140625" style="247" customWidth="1"/>
    <col min="7425" max="7425" width="0" style="247" hidden="1" customWidth="1"/>
    <col min="7426" max="7426" width="19.28515625" style="247" customWidth="1"/>
    <col min="7427" max="7427" width="0" style="247" hidden="1" customWidth="1"/>
    <col min="7428" max="7428" width="5.85546875" style="247" customWidth="1"/>
    <col min="7429" max="7429" width="35.140625" style="247" customWidth="1"/>
    <col min="7430" max="7432" width="0" style="247" hidden="1" customWidth="1"/>
    <col min="7433" max="7433" width="24.5703125" style="247" customWidth="1"/>
    <col min="7434" max="7438" width="11.140625" style="247" customWidth="1"/>
    <col min="7439" max="7439" width="12" style="247" customWidth="1"/>
    <col min="7440" max="7440" width="0" style="247" hidden="1" customWidth="1"/>
    <col min="7441" max="7679" width="9.140625" style="247"/>
    <col min="7680" max="7680" width="5.140625" style="247" customWidth="1"/>
    <col min="7681" max="7681" width="0" style="247" hidden="1" customWidth="1"/>
    <col min="7682" max="7682" width="19.28515625" style="247" customWidth="1"/>
    <col min="7683" max="7683" width="0" style="247" hidden="1" customWidth="1"/>
    <col min="7684" max="7684" width="5.85546875" style="247" customWidth="1"/>
    <col min="7685" max="7685" width="35.140625" style="247" customWidth="1"/>
    <col min="7686" max="7688" width="0" style="247" hidden="1" customWidth="1"/>
    <col min="7689" max="7689" width="24.5703125" style="247" customWidth="1"/>
    <col min="7690" max="7694" width="11.140625" style="247" customWidth="1"/>
    <col min="7695" max="7695" width="12" style="247" customWidth="1"/>
    <col min="7696" max="7696" width="0" style="247" hidden="1" customWidth="1"/>
    <col min="7697" max="7935" width="9.140625" style="247"/>
    <col min="7936" max="7936" width="5.140625" style="247" customWidth="1"/>
    <col min="7937" max="7937" width="0" style="247" hidden="1" customWidth="1"/>
    <col min="7938" max="7938" width="19.28515625" style="247" customWidth="1"/>
    <col min="7939" max="7939" width="0" style="247" hidden="1" customWidth="1"/>
    <col min="7940" max="7940" width="5.85546875" style="247" customWidth="1"/>
    <col min="7941" max="7941" width="35.140625" style="247" customWidth="1"/>
    <col min="7942" max="7944" width="0" style="247" hidden="1" customWidth="1"/>
    <col min="7945" max="7945" width="24.5703125" style="247" customWidth="1"/>
    <col min="7946" max="7950" width="11.140625" style="247" customWidth="1"/>
    <col min="7951" max="7951" width="12" style="247" customWidth="1"/>
    <col min="7952" max="7952" width="0" style="247" hidden="1" customWidth="1"/>
    <col min="7953" max="8191" width="9.140625" style="247"/>
    <col min="8192" max="8192" width="5.140625" style="247" customWidth="1"/>
    <col min="8193" max="8193" width="0" style="247" hidden="1" customWidth="1"/>
    <col min="8194" max="8194" width="19.28515625" style="247" customWidth="1"/>
    <col min="8195" max="8195" width="0" style="247" hidden="1" customWidth="1"/>
    <col min="8196" max="8196" width="5.85546875" style="247" customWidth="1"/>
    <col min="8197" max="8197" width="35.140625" style="247" customWidth="1"/>
    <col min="8198" max="8200" width="0" style="247" hidden="1" customWidth="1"/>
    <col min="8201" max="8201" width="24.5703125" style="247" customWidth="1"/>
    <col min="8202" max="8206" width="11.140625" style="247" customWidth="1"/>
    <col min="8207" max="8207" width="12" style="247" customWidth="1"/>
    <col min="8208" max="8208" width="0" style="247" hidden="1" customWidth="1"/>
    <col min="8209" max="8447" width="9.140625" style="247"/>
    <col min="8448" max="8448" width="5.140625" style="247" customWidth="1"/>
    <col min="8449" max="8449" width="0" style="247" hidden="1" customWidth="1"/>
    <col min="8450" max="8450" width="19.28515625" style="247" customWidth="1"/>
    <col min="8451" max="8451" width="0" style="247" hidden="1" customWidth="1"/>
    <col min="8452" max="8452" width="5.85546875" style="247" customWidth="1"/>
    <col min="8453" max="8453" width="35.140625" style="247" customWidth="1"/>
    <col min="8454" max="8456" width="0" style="247" hidden="1" customWidth="1"/>
    <col min="8457" max="8457" width="24.5703125" style="247" customWidth="1"/>
    <col min="8458" max="8462" width="11.140625" style="247" customWidth="1"/>
    <col min="8463" max="8463" width="12" style="247" customWidth="1"/>
    <col min="8464" max="8464" width="0" style="247" hidden="1" customWidth="1"/>
    <col min="8465" max="8703" width="9.140625" style="247"/>
    <col min="8704" max="8704" width="5.140625" style="247" customWidth="1"/>
    <col min="8705" max="8705" width="0" style="247" hidden="1" customWidth="1"/>
    <col min="8706" max="8706" width="19.28515625" style="247" customWidth="1"/>
    <col min="8707" max="8707" width="0" style="247" hidden="1" customWidth="1"/>
    <col min="8708" max="8708" width="5.85546875" style="247" customWidth="1"/>
    <col min="8709" max="8709" width="35.140625" style="247" customWidth="1"/>
    <col min="8710" max="8712" width="0" style="247" hidden="1" customWidth="1"/>
    <col min="8713" max="8713" width="24.5703125" style="247" customWidth="1"/>
    <col min="8714" max="8718" width="11.140625" style="247" customWidth="1"/>
    <col min="8719" max="8719" width="12" style="247" customWidth="1"/>
    <col min="8720" max="8720" width="0" style="247" hidden="1" customWidth="1"/>
    <col min="8721" max="8959" width="9.140625" style="247"/>
    <col min="8960" max="8960" width="5.140625" style="247" customWidth="1"/>
    <col min="8961" max="8961" width="0" style="247" hidden="1" customWidth="1"/>
    <col min="8962" max="8962" width="19.28515625" style="247" customWidth="1"/>
    <col min="8963" max="8963" width="0" style="247" hidden="1" customWidth="1"/>
    <col min="8964" max="8964" width="5.85546875" style="247" customWidth="1"/>
    <col min="8965" max="8965" width="35.140625" style="247" customWidth="1"/>
    <col min="8966" max="8968" width="0" style="247" hidden="1" customWidth="1"/>
    <col min="8969" max="8969" width="24.5703125" style="247" customWidth="1"/>
    <col min="8970" max="8974" width="11.140625" style="247" customWidth="1"/>
    <col min="8975" max="8975" width="12" style="247" customWidth="1"/>
    <col min="8976" max="8976" width="0" style="247" hidden="1" customWidth="1"/>
    <col min="8977" max="9215" width="9.140625" style="247"/>
    <col min="9216" max="9216" width="5.140625" style="247" customWidth="1"/>
    <col min="9217" max="9217" width="0" style="247" hidden="1" customWidth="1"/>
    <col min="9218" max="9218" width="19.28515625" style="247" customWidth="1"/>
    <col min="9219" max="9219" width="0" style="247" hidden="1" customWidth="1"/>
    <col min="9220" max="9220" width="5.85546875" style="247" customWidth="1"/>
    <col min="9221" max="9221" width="35.140625" style="247" customWidth="1"/>
    <col min="9222" max="9224" width="0" style="247" hidden="1" customWidth="1"/>
    <col min="9225" max="9225" width="24.5703125" style="247" customWidth="1"/>
    <col min="9226" max="9230" width="11.140625" style="247" customWidth="1"/>
    <col min="9231" max="9231" width="12" style="247" customWidth="1"/>
    <col min="9232" max="9232" width="0" style="247" hidden="1" customWidth="1"/>
    <col min="9233" max="9471" width="9.140625" style="247"/>
    <col min="9472" max="9472" width="5.140625" style="247" customWidth="1"/>
    <col min="9473" max="9473" width="0" style="247" hidden="1" customWidth="1"/>
    <col min="9474" max="9474" width="19.28515625" style="247" customWidth="1"/>
    <col min="9475" max="9475" width="0" style="247" hidden="1" customWidth="1"/>
    <col min="9476" max="9476" width="5.85546875" style="247" customWidth="1"/>
    <col min="9477" max="9477" width="35.140625" style="247" customWidth="1"/>
    <col min="9478" max="9480" width="0" style="247" hidden="1" customWidth="1"/>
    <col min="9481" max="9481" width="24.5703125" style="247" customWidth="1"/>
    <col min="9482" max="9486" width="11.140625" style="247" customWidth="1"/>
    <col min="9487" max="9487" width="12" style="247" customWidth="1"/>
    <col min="9488" max="9488" width="0" style="247" hidden="1" customWidth="1"/>
    <col min="9489" max="9727" width="9.140625" style="247"/>
    <col min="9728" max="9728" width="5.140625" style="247" customWidth="1"/>
    <col min="9729" max="9729" width="0" style="247" hidden="1" customWidth="1"/>
    <col min="9730" max="9730" width="19.28515625" style="247" customWidth="1"/>
    <col min="9731" max="9731" width="0" style="247" hidden="1" customWidth="1"/>
    <col min="9732" max="9732" width="5.85546875" style="247" customWidth="1"/>
    <col min="9733" max="9733" width="35.140625" style="247" customWidth="1"/>
    <col min="9734" max="9736" width="0" style="247" hidden="1" customWidth="1"/>
    <col min="9737" max="9737" width="24.5703125" style="247" customWidth="1"/>
    <col min="9738" max="9742" width="11.140625" style="247" customWidth="1"/>
    <col min="9743" max="9743" width="12" style="247" customWidth="1"/>
    <col min="9744" max="9744" width="0" style="247" hidden="1" customWidth="1"/>
    <col min="9745" max="9983" width="9.140625" style="247"/>
    <col min="9984" max="9984" width="5.140625" style="247" customWidth="1"/>
    <col min="9985" max="9985" width="0" style="247" hidden="1" customWidth="1"/>
    <col min="9986" max="9986" width="19.28515625" style="247" customWidth="1"/>
    <col min="9987" max="9987" width="0" style="247" hidden="1" customWidth="1"/>
    <col min="9988" max="9988" width="5.85546875" style="247" customWidth="1"/>
    <col min="9989" max="9989" width="35.140625" style="247" customWidth="1"/>
    <col min="9990" max="9992" width="0" style="247" hidden="1" customWidth="1"/>
    <col min="9993" max="9993" width="24.5703125" style="247" customWidth="1"/>
    <col min="9994" max="9998" width="11.140625" style="247" customWidth="1"/>
    <col min="9999" max="9999" width="12" style="247" customWidth="1"/>
    <col min="10000" max="10000" width="0" style="247" hidden="1" customWidth="1"/>
    <col min="10001" max="10239" width="9.140625" style="247"/>
    <col min="10240" max="10240" width="5.140625" style="247" customWidth="1"/>
    <col min="10241" max="10241" width="0" style="247" hidden="1" customWidth="1"/>
    <col min="10242" max="10242" width="19.28515625" style="247" customWidth="1"/>
    <col min="10243" max="10243" width="0" style="247" hidden="1" customWidth="1"/>
    <col min="10244" max="10244" width="5.85546875" style="247" customWidth="1"/>
    <col min="10245" max="10245" width="35.140625" style="247" customWidth="1"/>
    <col min="10246" max="10248" width="0" style="247" hidden="1" customWidth="1"/>
    <col min="10249" max="10249" width="24.5703125" style="247" customWidth="1"/>
    <col min="10250" max="10254" width="11.140625" style="247" customWidth="1"/>
    <col min="10255" max="10255" width="12" style="247" customWidth="1"/>
    <col min="10256" max="10256" width="0" style="247" hidden="1" customWidth="1"/>
    <col min="10257" max="10495" width="9.140625" style="247"/>
    <col min="10496" max="10496" width="5.140625" style="247" customWidth="1"/>
    <col min="10497" max="10497" width="0" style="247" hidden="1" customWidth="1"/>
    <col min="10498" max="10498" width="19.28515625" style="247" customWidth="1"/>
    <col min="10499" max="10499" width="0" style="247" hidden="1" customWidth="1"/>
    <col min="10500" max="10500" width="5.85546875" style="247" customWidth="1"/>
    <col min="10501" max="10501" width="35.140625" style="247" customWidth="1"/>
    <col min="10502" max="10504" width="0" style="247" hidden="1" customWidth="1"/>
    <col min="10505" max="10505" width="24.5703125" style="247" customWidth="1"/>
    <col min="10506" max="10510" width="11.140625" style="247" customWidth="1"/>
    <col min="10511" max="10511" width="12" style="247" customWidth="1"/>
    <col min="10512" max="10512" width="0" style="247" hidden="1" customWidth="1"/>
    <col min="10513" max="10751" width="9.140625" style="247"/>
    <col min="10752" max="10752" width="5.140625" style="247" customWidth="1"/>
    <col min="10753" max="10753" width="0" style="247" hidden="1" customWidth="1"/>
    <col min="10754" max="10754" width="19.28515625" style="247" customWidth="1"/>
    <col min="10755" max="10755" width="0" style="247" hidden="1" customWidth="1"/>
    <col min="10756" max="10756" width="5.85546875" style="247" customWidth="1"/>
    <col min="10757" max="10757" width="35.140625" style="247" customWidth="1"/>
    <col min="10758" max="10760" width="0" style="247" hidden="1" customWidth="1"/>
    <col min="10761" max="10761" width="24.5703125" style="247" customWidth="1"/>
    <col min="10762" max="10766" width="11.140625" style="247" customWidth="1"/>
    <col min="10767" max="10767" width="12" style="247" customWidth="1"/>
    <col min="10768" max="10768" width="0" style="247" hidden="1" customWidth="1"/>
    <col min="10769" max="11007" width="9.140625" style="247"/>
    <col min="11008" max="11008" width="5.140625" style="247" customWidth="1"/>
    <col min="11009" max="11009" width="0" style="247" hidden="1" customWidth="1"/>
    <col min="11010" max="11010" width="19.28515625" style="247" customWidth="1"/>
    <col min="11011" max="11011" width="0" style="247" hidden="1" customWidth="1"/>
    <col min="11012" max="11012" width="5.85546875" style="247" customWidth="1"/>
    <col min="11013" max="11013" width="35.140625" style="247" customWidth="1"/>
    <col min="11014" max="11016" width="0" style="247" hidden="1" customWidth="1"/>
    <col min="11017" max="11017" width="24.5703125" style="247" customWidth="1"/>
    <col min="11018" max="11022" width="11.140625" style="247" customWidth="1"/>
    <col min="11023" max="11023" width="12" style="247" customWidth="1"/>
    <col min="11024" max="11024" width="0" style="247" hidden="1" customWidth="1"/>
    <col min="11025" max="11263" width="9.140625" style="247"/>
    <col min="11264" max="11264" width="5.140625" style="247" customWidth="1"/>
    <col min="11265" max="11265" width="0" style="247" hidden="1" customWidth="1"/>
    <col min="11266" max="11266" width="19.28515625" style="247" customWidth="1"/>
    <col min="11267" max="11267" width="0" style="247" hidden="1" customWidth="1"/>
    <col min="11268" max="11268" width="5.85546875" style="247" customWidth="1"/>
    <col min="11269" max="11269" width="35.140625" style="247" customWidth="1"/>
    <col min="11270" max="11272" width="0" style="247" hidden="1" customWidth="1"/>
    <col min="11273" max="11273" width="24.5703125" style="247" customWidth="1"/>
    <col min="11274" max="11278" width="11.140625" style="247" customWidth="1"/>
    <col min="11279" max="11279" width="12" style="247" customWidth="1"/>
    <col min="11280" max="11280" width="0" style="247" hidden="1" customWidth="1"/>
    <col min="11281" max="11519" width="9.140625" style="247"/>
    <col min="11520" max="11520" width="5.140625" style="247" customWidth="1"/>
    <col min="11521" max="11521" width="0" style="247" hidden="1" customWidth="1"/>
    <col min="11522" max="11522" width="19.28515625" style="247" customWidth="1"/>
    <col min="11523" max="11523" width="0" style="247" hidden="1" customWidth="1"/>
    <col min="11524" max="11524" width="5.85546875" style="247" customWidth="1"/>
    <col min="11525" max="11525" width="35.140625" style="247" customWidth="1"/>
    <col min="11526" max="11528" width="0" style="247" hidden="1" customWidth="1"/>
    <col min="11529" max="11529" width="24.5703125" style="247" customWidth="1"/>
    <col min="11530" max="11534" width="11.140625" style="247" customWidth="1"/>
    <col min="11535" max="11535" width="12" style="247" customWidth="1"/>
    <col min="11536" max="11536" width="0" style="247" hidden="1" customWidth="1"/>
    <col min="11537" max="11775" width="9.140625" style="247"/>
    <col min="11776" max="11776" width="5.140625" style="247" customWidth="1"/>
    <col min="11777" max="11777" width="0" style="247" hidden="1" customWidth="1"/>
    <col min="11778" max="11778" width="19.28515625" style="247" customWidth="1"/>
    <col min="11779" max="11779" width="0" style="247" hidden="1" customWidth="1"/>
    <col min="11780" max="11780" width="5.85546875" style="247" customWidth="1"/>
    <col min="11781" max="11781" width="35.140625" style="247" customWidth="1"/>
    <col min="11782" max="11784" width="0" style="247" hidden="1" customWidth="1"/>
    <col min="11785" max="11785" width="24.5703125" style="247" customWidth="1"/>
    <col min="11786" max="11790" width="11.140625" style="247" customWidth="1"/>
    <col min="11791" max="11791" width="12" style="247" customWidth="1"/>
    <col min="11792" max="11792" width="0" style="247" hidden="1" customWidth="1"/>
    <col min="11793" max="12031" width="9.140625" style="247"/>
    <col min="12032" max="12032" width="5.140625" style="247" customWidth="1"/>
    <col min="12033" max="12033" width="0" style="247" hidden="1" customWidth="1"/>
    <col min="12034" max="12034" width="19.28515625" style="247" customWidth="1"/>
    <col min="12035" max="12035" width="0" style="247" hidden="1" customWidth="1"/>
    <col min="12036" max="12036" width="5.85546875" style="247" customWidth="1"/>
    <col min="12037" max="12037" width="35.140625" style="247" customWidth="1"/>
    <col min="12038" max="12040" width="0" style="247" hidden="1" customWidth="1"/>
    <col min="12041" max="12041" width="24.5703125" style="247" customWidth="1"/>
    <col min="12042" max="12046" width="11.140625" style="247" customWidth="1"/>
    <col min="12047" max="12047" width="12" style="247" customWidth="1"/>
    <col min="12048" max="12048" width="0" style="247" hidden="1" customWidth="1"/>
    <col min="12049" max="12287" width="9.140625" style="247"/>
    <col min="12288" max="12288" width="5.140625" style="247" customWidth="1"/>
    <col min="12289" max="12289" width="0" style="247" hidden="1" customWidth="1"/>
    <col min="12290" max="12290" width="19.28515625" style="247" customWidth="1"/>
    <col min="12291" max="12291" width="0" style="247" hidden="1" customWidth="1"/>
    <col min="12292" max="12292" width="5.85546875" style="247" customWidth="1"/>
    <col min="12293" max="12293" width="35.140625" style="247" customWidth="1"/>
    <col min="12294" max="12296" width="0" style="247" hidden="1" customWidth="1"/>
    <col min="12297" max="12297" width="24.5703125" style="247" customWidth="1"/>
    <col min="12298" max="12302" width="11.140625" style="247" customWidth="1"/>
    <col min="12303" max="12303" width="12" style="247" customWidth="1"/>
    <col min="12304" max="12304" width="0" style="247" hidden="1" customWidth="1"/>
    <col min="12305" max="12543" width="9.140625" style="247"/>
    <col min="12544" max="12544" width="5.140625" style="247" customWidth="1"/>
    <col min="12545" max="12545" width="0" style="247" hidden="1" customWidth="1"/>
    <col min="12546" max="12546" width="19.28515625" style="247" customWidth="1"/>
    <col min="12547" max="12547" width="0" style="247" hidden="1" customWidth="1"/>
    <col min="12548" max="12548" width="5.85546875" style="247" customWidth="1"/>
    <col min="12549" max="12549" width="35.140625" style="247" customWidth="1"/>
    <col min="12550" max="12552" width="0" style="247" hidden="1" customWidth="1"/>
    <col min="12553" max="12553" width="24.5703125" style="247" customWidth="1"/>
    <col min="12554" max="12558" width="11.140625" style="247" customWidth="1"/>
    <col min="12559" max="12559" width="12" style="247" customWidth="1"/>
    <col min="12560" max="12560" width="0" style="247" hidden="1" customWidth="1"/>
    <col min="12561" max="12799" width="9.140625" style="247"/>
    <col min="12800" max="12800" width="5.140625" style="247" customWidth="1"/>
    <col min="12801" max="12801" width="0" style="247" hidden="1" customWidth="1"/>
    <col min="12802" max="12802" width="19.28515625" style="247" customWidth="1"/>
    <col min="12803" max="12803" width="0" style="247" hidden="1" customWidth="1"/>
    <col min="12804" max="12804" width="5.85546875" style="247" customWidth="1"/>
    <col min="12805" max="12805" width="35.140625" style="247" customWidth="1"/>
    <col min="12806" max="12808" width="0" style="247" hidden="1" customWidth="1"/>
    <col min="12809" max="12809" width="24.5703125" style="247" customWidth="1"/>
    <col min="12810" max="12814" width="11.140625" style="247" customWidth="1"/>
    <col min="12815" max="12815" width="12" style="247" customWidth="1"/>
    <col min="12816" max="12816" width="0" style="247" hidden="1" customWidth="1"/>
    <col min="12817" max="13055" width="9.140625" style="247"/>
    <col min="13056" max="13056" width="5.140625" style="247" customWidth="1"/>
    <col min="13057" max="13057" width="0" style="247" hidden="1" customWidth="1"/>
    <col min="13058" max="13058" width="19.28515625" style="247" customWidth="1"/>
    <col min="13059" max="13059" width="0" style="247" hidden="1" customWidth="1"/>
    <col min="13060" max="13060" width="5.85546875" style="247" customWidth="1"/>
    <col min="13061" max="13061" width="35.140625" style="247" customWidth="1"/>
    <col min="13062" max="13064" width="0" style="247" hidden="1" customWidth="1"/>
    <col min="13065" max="13065" width="24.5703125" style="247" customWidth="1"/>
    <col min="13066" max="13070" width="11.140625" style="247" customWidth="1"/>
    <col min="13071" max="13071" width="12" style="247" customWidth="1"/>
    <col min="13072" max="13072" width="0" style="247" hidden="1" customWidth="1"/>
    <col min="13073" max="13311" width="9.140625" style="247"/>
    <col min="13312" max="13312" width="5.140625" style="247" customWidth="1"/>
    <col min="13313" max="13313" width="0" style="247" hidden="1" customWidth="1"/>
    <col min="13314" max="13314" width="19.28515625" style="247" customWidth="1"/>
    <col min="13315" max="13315" width="0" style="247" hidden="1" customWidth="1"/>
    <col min="13316" max="13316" width="5.85546875" style="247" customWidth="1"/>
    <col min="13317" max="13317" width="35.140625" style="247" customWidth="1"/>
    <col min="13318" max="13320" width="0" style="247" hidden="1" customWidth="1"/>
    <col min="13321" max="13321" width="24.5703125" style="247" customWidth="1"/>
    <col min="13322" max="13326" width="11.140625" style="247" customWidth="1"/>
    <col min="13327" max="13327" width="12" style="247" customWidth="1"/>
    <col min="13328" max="13328" width="0" style="247" hidden="1" customWidth="1"/>
    <col min="13329" max="13567" width="9.140625" style="247"/>
    <col min="13568" max="13568" width="5.140625" style="247" customWidth="1"/>
    <col min="13569" max="13569" width="0" style="247" hidden="1" customWidth="1"/>
    <col min="13570" max="13570" width="19.28515625" style="247" customWidth="1"/>
    <col min="13571" max="13571" width="0" style="247" hidden="1" customWidth="1"/>
    <col min="13572" max="13572" width="5.85546875" style="247" customWidth="1"/>
    <col min="13573" max="13573" width="35.140625" style="247" customWidth="1"/>
    <col min="13574" max="13576" width="0" style="247" hidden="1" customWidth="1"/>
    <col min="13577" max="13577" width="24.5703125" style="247" customWidth="1"/>
    <col min="13578" max="13582" width="11.140625" style="247" customWidth="1"/>
    <col min="13583" max="13583" width="12" style="247" customWidth="1"/>
    <col min="13584" max="13584" width="0" style="247" hidden="1" customWidth="1"/>
    <col min="13585" max="13823" width="9.140625" style="247"/>
    <col min="13824" max="13824" width="5.140625" style="247" customWidth="1"/>
    <col min="13825" max="13825" width="0" style="247" hidden="1" customWidth="1"/>
    <col min="13826" max="13826" width="19.28515625" style="247" customWidth="1"/>
    <col min="13827" max="13827" width="0" style="247" hidden="1" customWidth="1"/>
    <col min="13828" max="13828" width="5.85546875" style="247" customWidth="1"/>
    <col min="13829" max="13829" width="35.140625" style="247" customWidth="1"/>
    <col min="13830" max="13832" width="0" style="247" hidden="1" customWidth="1"/>
    <col min="13833" max="13833" width="24.5703125" style="247" customWidth="1"/>
    <col min="13834" max="13838" width="11.140625" style="247" customWidth="1"/>
    <col min="13839" max="13839" width="12" style="247" customWidth="1"/>
    <col min="13840" max="13840" width="0" style="247" hidden="1" customWidth="1"/>
    <col min="13841" max="14079" width="9.140625" style="247"/>
    <col min="14080" max="14080" width="5.140625" style="247" customWidth="1"/>
    <col min="14081" max="14081" width="0" style="247" hidden="1" customWidth="1"/>
    <col min="14082" max="14082" width="19.28515625" style="247" customWidth="1"/>
    <col min="14083" max="14083" width="0" style="247" hidden="1" customWidth="1"/>
    <col min="14084" max="14084" width="5.85546875" style="247" customWidth="1"/>
    <col min="14085" max="14085" width="35.140625" style="247" customWidth="1"/>
    <col min="14086" max="14088" width="0" style="247" hidden="1" customWidth="1"/>
    <col min="14089" max="14089" width="24.5703125" style="247" customWidth="1"/>
    <col min="14090" max="14094" width="11.140625" style="247" customWidth="1"/>
    <col min="14095" max="14095" width="12" style="247" customWidth="1"/>
    <col min="14096" max="14096" width="0" style="247" hidden="1" customWidth="1"/>
    <col min="14097" max="14335" width="9.140625" style="247"/>
    <col min="14336" max="14336" width="5.140625" style="247" customWidth="1"/>
    <col min="14337" max="14337" width="0" style="247" hidden="1" customWidth="1"/>
    <col min="14338" max="14338" width="19.28515625" style="247" customWidth="1"/>
    <col min="14339" max="14339" width="0" style="247" hidden="1" customWidth="1"/>
    <col min="14340" max="14340" width="5.85546875" style="247" customWidth="1"/>
    <col min="14341" max="14341" width="35.140625" style="247" customWidth="1"/>
    <col min="14342" max="14344" width="0" style="247" hidden="1" customWidth="1"/>
    <col min="14345" max="14345" width="24.5703125" style="247" customWidth="1"/>
    <col min="14346" max="14350" width="11.140625" style="247" customWidth="1"/>
    <col min="14351" max="14351" width="12" style="247" customWidth="1"/>
    <col min="14352" max="14352" width="0" style="247" hidden="1" customWidth="1"/>
    <col min="14353" max="14591" width="9.140625" style="247"/>
    <col min="14592" max="14592" width="5.140625" style="247" customWidth="1"/>
    <col min="14593" max="14593" width="0" style="247" hidden="1" customWidth="1"/>
    <col min="14594" max="14594" width="19.28515625" style="247" customWidth="1"/>
    <col min="14595" max="14595" width="0" style="247" hidden="1" customWidth="1"/>
    <col min="14596" max="14596" width="5.85546875" style="247" customWidth="1"/>
    <col min="14597" max="14597" width="35.140625" style="247" customWidth="1"/>
    <col min="14598" max="14600" width="0" style="247" hidden="1" customWidth="1"/>
    <col min="14601" max="14601" width="24.5703125" style="247" customWidth="1"/>
    <col min="14602" max="14606" width="11.140625" style="247" customWidth="1"/>
    <col min="14607" max="14607" width="12" style="247" customWidth="1"/>
    <col min="14608" max="14608" width="0" style="247" hidden="1" customWidth="1"/>
    <col min="14609" max="14847" width="9.140625" style="247"/>
    <col min="14848" max="14848" width="5.140625" style="247" customWidth="1"/>
    <col min="14849" max="14849" width="0" style="247" hidden="1" customWidth="1"/>
    <col min="14850" max="14850" width="19.28515625" style="247" customWidth="1"/>
    <col min="14851" max="14851" width="0" style="247" hidden="1" customWidth="1"/>
    <col min="14852" max="14852" width="5.85546875" style="247" customWidth="1"/>
    <col min="14853" max="14853" width="35.140625" style="247" customWidth="1"/>
    <col min="14854" max="14856" width="0" style="247" hidden="1" customWidth="1"/>
    <col min="14857" max="14857" width="24.5703125" style="247" customWidth="1"/>
    <col min="14858" max="14862" width="11.140625" style="247" customWidth="1"/>
    <col min="14863" max="14863" width="12" style="247" customWidth="1"/>
    <col min="14864" max="14864" width="0" style="247" hidden="1" customWidth="1"/>
    <col min="14865" max="15103" width="9.140625" style="247"/>
    <col min="15104" max="15104" width="5.140625" style="247" customWidth="1"/>
    <col min="15105" max="15105" width="0" style="247" hidden="1" customWidth="1"/>
    <col min="15106" max="15106" width="19.28515625" style="247" customWidth="1"/>
    <col min="15107" max="15107" width="0" style="247" hidden="1" customWidth="1"/>
    <col min="15108" max="15108" width="5.85546875" style="247" customWidth="1"/>
    <col min="15109" max="15109" width="35.140625" style="247" customWidth="1"/>
    <col min="15110" max="15112" width="0" style="247" hidden="1" customWidth="1"/>
    <col min="15113" max="15113" width="24.5703125" style="247" customWidth="1"/>
    <col min="15114" max="15118" width="11.140625" style="247" customWidth="1"/>
    <col min="15119" max="15119" width="12" style="247" customWidth="1"/>
    <col min="15120" max="15120" width="0" style="247" hidden="1" customWidth="1"/>
    <col min="15121" max="15359" width="9.140625" style="247"/>
    <col min="15360" max="15360" width="5.140625" style="247" customWidth="1"/>
    <col min="15361" max="15361" width="0" style="247" hidden="1" customWidth="1"/>
    <col min="15362" max="15362" width="19.28515625" style="247" customWidth="1"/>
    <col min="15363" max="15363" width="0" style="247" hidden="1" customWidth="1"/>
    <col min="15364" max="15364" width="5.85546875" style="247" customWidth="1"/>
    <col min="15365" max="15365" width="35.140625" style="247" customWidth="1"/>
    <col min="15366" max="15368" width="0" style="247" hidden="1" customWidth="1"/>
    <col min="15369" max="15369" width="24.5703125" style="247" customWidth="1"/>
    <col min="15370" max="15374" width="11.140625" style="247" customWidth="1"/>
    <col min="15375" max="15375" width="12" style="247" customWidth="1"/>
    <col min="15376" max="15376" width="0" style="247" hidden="1" customWidth="1"/>
    <col min="15377" max="15615" width="9.140625" style="247"/>
    <col min="15616" max="15616" width="5.140625" style="247" customWidth="1"/>
    <col min="15617" max="15617" width="0" style="247" hidden="1" customWidth="1"/>
    <col min="15618" max="15618" width="19.28515625" style="247" customWidth="1"/>
    <col min="15619" max="15619" width="0" style="247" hidden="1" customWidth="1"/>
    <col min="15620" max="15620" width="5.85546875" style="247" customWidth="1"/>
    <col min="15621" max="15621" width="35.140625" style="247" customWidth="1"/>
    <col min="15622" max="15624" width="0" style="247" hidden="1" customWidth="1"/>
    <col min="15625" max="15625" width="24.5703125" style="247" customWidth="1"/>
    <col min="15626" max="15630" width="11.140625" style="247" customWidth="1"/>
    <col min="15631" max="15631" width="12" style="247" customWidth="1"/>
    <col min="15632" max="15632" width="0" style="247" hidden="1" customWidth="1"/>
    <col min="15633" max="15871" width="9.140625" style="247"/>
    <col min="15872" max="15872" width="5.140625" style="247" customWidth="1"/>
    <col min="15873" max="15873" width="0" style="247" hidden="1" customWidth="1"/>
    <col min="15874" max="15874" width="19.28515625" style="247" customWidth="1"/>
    <col min="15875" max="15875" width="0" style="247" hidden="1" customWidth="1"/>
    <col min="15876" max="15876" width="5.85546875" style="247" customWidth="1"/>
    <col min="15877" max="15877" width="35.140625" style="247" customWidth="1"/>
    <col min="15878" max="15880" width="0" style="247" hidden="1" customWidth="1"/>
    <col min="15881" max="15881" width="24.5703125" style="247" customWidth="1"/>
    <col min="15882" max="15886" width="11.140625" style="247" customWidth="1"/>
    <col min="15887" max="15887" width="12" style="247" customWidth="1"/>
    <col min="15888" max="15888" width="0" style="247" hidden="1" customWidth="1"/>
    <col min="15889" max="16127" width="9.140625" style="247"/>
    <col min="16128" max="16128" width="5.140625" style="247" customWidth="1"/>
    <col min="16129" max="16129" width="0" style="247" hidden="1" customWidth="1"/>
    <col min="16130" max="16130" width="19.28515625" style="247" customWidth="1"/>
    <col min="16131" max="16131" width="0" style="247" hidden="1" customWidth="1"/>
    <col min="16132" max="16132" width="5.85546875" style="247" customWidth="1"/>
    <col min="16133" max="16133" width="35.140625" style="247" customWidth="1"/>
    <col min="16134" max="16136" width="0" style="247" hidden="1" customWidth="1"/>
    <col min="16137" max="16137" width="24.5703125" style="247" customWidth="1"/>
    <col min="16138" max="16142" width="11.140625" style="247" customWidth="1"/>
    <col min="16143" max="16143" width="12" style="247" customWidth="1"/>
    <col min="16144" max="16144" width="0" style="247" hidden="1" customWidth="1"/>
    <col min="16145" max="16384" width="9.140625" style="247"/>
  </cols>
  <sheetData>
    <row r="1" spans="1:24" s="143" customFormat="1" ht="21" hidden="1" customHeight="1">
      <c r="A1" s="243" t="s">
        <v>287</v>
      </c>
      <c r="B1" s="244"/>
      <c r="C1" s="245"/>
      <c r="D1" s="244" t="s">
        <v>288</v>
      </c>
      <c r="E1" s="245"/>
      <c r="F1" s="245"/>
      <c r="G1" s="244" t="s">
        <v>289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24" ht="47.25" customHeight="1">
      <c r="A2" s="345" t="s">
        <v>290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46"/>
      <c r="R2" s="246"/>
      <c r="S2" s="246"/>
    </row>
    <row r="3" spans="1:24" s="249" customFormat="1" ht="14.25" customHeight="1">
      <c r="A3" s="346" t="s">
        <v>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248"/>
      <c r="R3" s="248"/>
      <c r="S3" s="248"/>
    </row>
    <row r="4" spans="1:24" s="250" customFormat="1" ht="18.75" hidden="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24" s="250" customFormat="1" ht="21.75" customHeight="1">
      <c r="A5" s="348" t="s">
        <v>376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24" s="250" customFormat="1" ht="12.75" hidden="1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24" s="250" customFormat="1" ht="14.25" customHeight="1">
      <c r="A7" s="349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24" s="261" customFormat="1" ht="15" customHeight="1">
      <c r="A8" s="251" t="s">
        <v>50</v>
      </c>
      <c r="B8" s="252"/>
      <c r="C8" s="253"/>
      <c r="D8" s="254"/>
      <c r="E8" s="255"/>
      <c r="F8" s="254"/>
      <c r="G8" s="256"/>
      <c r="H8" s="256"/>
      <c r="I8" s="257"/>
      <c r="J8" s="258"/>
      <c r="K8" s="258"/>
      <c r="L8" s="258"/>
      <c r="M8" s="258"/>
      <c r="N8" s="258"/>
      <c r="O8" s="258"/>
      <c r="P8" s="259"/>
      <c r="Q8" s="260"/>
      <c r="R8" s="260"/>
      <c r="S8" s="260"/>
      <c r="T8" s="258"/>
      <c r="U8" s="258"/>
      <c r="V8" s="258"/>
      <c r="W8" s="258"/>
      <c r="X8" s="258"/>
    </row>
    <row r="9" spans="1:24" ht="15" customHeight="1">
      <c r="A9" s="350"/>
      <c r="B9" s="344" t="s">
        <v>14</v>
      </c>
      <c r="C9" s="337" t="s">
        <v>16</v>
      </c>
      <c r="D9" s="337" t="s">
        <v>3</v>
      </c>
      <c r="E9" s="344" t="s">
        <v>15</v>
      </c>
      <c r="F9" s="337" t="s">
        <v>17</v>
      </c>
      <c r="G9" s="337" t="s">
        <v>3</v>
      </c>
      <c r="H9" s="337" t="s">
        <v>4</v>
      </c>
      <c r="I9" s="337" t="s">
        <v>5</v>
      </c>
      <c r="J9" s="337" t="s">
        <v>6</v>
      </c>
      <c r="K9" s="341" t="s">
        <v>292</v>
      </c>
      <c r="L9" s="341" t="s">
        <v>293</v>
      </c>
      <c r="M9" s="341" t="s">
        <v>294</v>
      </c>
      <c r="N9" s="341" t="s">
        <v>295</v>
      </c>
      <c r="O9" s="341" t="s">
        <v>296</v>
      </c>
      <c r="P9" s="341" t="s">
        <v>297</v>
      </c>
    </row>
    <row r="10" spans="1:24" ht="20.100000000000001" customHeight="1">
      <c r="A10" s="350"/>
      <c r="B10" s="344"/>
      <c r="C10" s="337"/>
      <c r="D10" s="337"/>
      <c r="E10" s="344"/>
      <c r="F10" s="337"/>
      <c r="G10" s="337"/>
      <c r="H10" s="337"/>
      <c r="I10" s="337"/>
      <c r="J10" s="337"/>
      <c r="K10" s="342"/>
      <c r="L10" s="342"/>
      <c r="M10" s="342"/>
      <c r="N10" s="342"/>
      <c r="O10" s="351"/>
      <c r="P10" s="342"/>
    </row>
    <row r="11" spans="1:24" ht="20.100000000000001" customHeight="1">
      <c r="A11" s="350"/>
      <c r="B11" s="344"/>
      <c r="C11" s="337"/>
      <c r="D11" s="337"/>
      <c r="E11" s="344"/>
      <c r="F11" s="337"/>
      <c r="G11" s="337"/>
      <c r="H11" s="337"/>
      <c r="I11" s="337"/>
      <c r="J11" s="337"/>
      <c r="K11" s="343"/>
      <c r="L11" s="343"/>
      <c r="M11" s="343"/>
      <c r="N11" s="343"/>
      <c r="O11" s="352"/>
      <c r="P11" s="343"/>
    </row>
    <row r="12" spans="1:24" s="143" customFormat="1" ht="36.75" customHeight="1">
      <c r="A12" s="338" t="s">
        <v>315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24" s="143" customFormat="1" ht="36.75" customHeight="1">
      <c r="A13" s="262">
        <v>1</v>
      </c>
      <c r="B13" s="263"/>
      <c r="C13" s="117" t="s">
        <v>180</v>
      </c>
      <c r="D13" s="130" t="s">
        <v>182</v>
      </c>
      <c r="E13" s="131" t="s">
        <v>51</v>
      </c>
      <c r="F13" s="132" t="s">
        <v>130</v>
      </c>
      <c r="G13" s="130" t="s">
        <v>131</v>
      </c>
      <c r="H13" s="131" t="s">
        <v>129</v>
      </c>
      <c r="I13" s="131" t="s">
        <v>127</v>
      </c>
      <c r="J13" s="194" t="s">
        <v>128</v>
      </c>
      <c r="K13" s="279"/>
      <c r="L13" s="265">
        <v>63.332999999999998</v>
      </c>
      <c r="M13" s="267">
        <v>63.333333333333336</v>
      </c>
      <c r="N13" s="280"/>
      <c r="O13" s="265">
        <v>67.132999999999996</v>
      </c>
      <c r="P13" s="267">
        <f>K13+L13+M13+N13+O13</f>
        <v>193.79933333333332</v>
      </c>
    </row>
    <row r="14" spans="1:24" s="143" customFormat="1" ht="36.75" customHeight="1">
      <c r="A14" s="262">
        <v>2</v>
      </c>
      <c r="B14" s="263"/>
      <c r="C14" s="117" t="s">
        <v>136</v>
      </c>
      <c r="D14" s="130" t="s">
        <v>183</v>
      </c>
      <c r="E14" s="131" t="s">
        <v>8</v>
      </c>
      <c r="F14" s="132" t="s">
        <v>130</v>
      </c>
      <c r="G14" s="130" t="s">
        <v>131</v>
      </c>
      <c r="H14" s="131" t="s">
        <v>129</v>
      </c>
      <c r="I14" s="131" t="s">
        <v>127</v>
      </c>
      <c r="J14" s="194" t="s">
        <v>128</v>
      </c>
      <c r="K14" s="279"/>
      <c r="L14" s="265">
        <v>65.587999999999994</v>
      </c>
      <c r="M14" s="265"/>
      <c r="N14" s="265"/>
      <c r="O14" s="266">
        <v>65</v>
      </c>
      <c r="P14" s="267">
        <f>K14+L14+M14+N14+O14</f>
        <v>130.58799999999999</v>
      </c>
    </row>
    <row r="15" spans="1:24" s="143" customFormat="1" ht="36.75" customHeight="1">
      <c r="A15" s="262">
        <v>3</v>
      </c>
      <c r="B15" s="263"/>
      <c r="C15" s="82" t="s">
        <v>209</v>
      </c>
      <c r="D15" s="209">
        <v>49209</v>
      </c>
      <c r="E15" s="97" t="s">
        <v>8</v>
      </c>
      <c r="F15" s="82" t="s">
        <v>210</v>
      </c>
      <c r="G15" s="209">
        <v>5966</v>
      </c>
      <c r="H15" s="97" t="s">
        <v>206</v>
      </c>
      <c r="I15" s="79" t="s">
        <v>207</v>
      </c>
      <c r="J15" s="97" t="s">
        <v>208</v>
      </c>
      <c r="K15" s="279"/>
      <c r="L15" s="265"/>
      <c r="M15" s="265">
        <v>64.313725490196077</v>
      </c>
      <c r="N15" s="265"/>
      <c r="O15" s="267">
        <v>64.933000000000007</v>
      </c>
      <c r="P15" s="267">
        <f>K15+L15+M15+N15+O15</f>
        <v>129.24672549019607</v>
      </c>
    </row>
    <row r="16" spans="1:24" ht="36.75" customHeight="1">
      <c r="A16" s="262"/>
      <c r="B16" s="263"/>
      <c r="C16" s="269" t="s">
        <v>361</v>
      </c>
      <c r="D16" s="218">
        <v>40707</v>
      </c>
      <c r="E16" s="219" t="s">
        <v>51</v>
      </c>
      <c r="F16" s="270" t="s">
        <v>362</v>
      </c>
      <c r="G16" s="218"/>
      <c r="H16" s="271" t="s">
        <v>363</v>
      </c>
      <c r="I16" s="271" t="s">
        <v>60</v>
      </c>
      <c r="J16" s="219" t="s">
        <v>351</v>
      </c>
      <c r="K16" s="279"/>
      <c r="L16" s="265"/>
      <c r="M16" s="265">
        <v>58.32352941176471</v>
      </c>
      <c r="N16" s="265"/>
      <c r="O16" s="267" t="s">
        <v>44</v>
      </c>
      <c r="P16" s="267" t="s">
        <v>44</v>
      </c>
    </row>
    <row r="17" spans="1:24" ht="36.75" customHeight="1">
      <c r="A17" s="262"/>
      <c r="B17" s="263"/>
      <c r="C17" s="180" t="s">
        <v>192</v>
      </c>
      <c r="D17" s="152"/>
      <c r="E17" s="182" t="s">
        <v>8</v>
      </c>
      <c r="F17" s="208" t="s">
        <v>184</v>
      </c>
      <c r="G17" s="191" t="s">
        <v>185</v>
      </c>
      <c r="H17" s="161" t="s">
        <v>186</v>
      </c>
      <c r="I17" s="205" t="s">
        <v>187</v>
      </c>
      <c r="J17" s="95" t="s">
        <v>76</v>
      </c>
      <c r="K17" s="279"/>
      <c r="L17" s="265">
        <v>63.332999999999998</v>
      </c>
      <c r="M17" s="265"/>
      <c r="N17" s="265"/>
      <c r="O17" s="267" t="s">
        <v>44</v>
      </c>
      <c r="P17" s="267" t="s">
        <v>44</v>
      </c>
    </row>
    <row r="18" spans="1:24" ht="36.75" customHeight="1">
      <c r="A18" s="262"/>
      <c r="B18" s="263"/>
      <c r="C18" s="217" t="s">
        <v>356</v>
      </c>
      <c r="D18" s="218">
        <v>24908</v>
      </c>
      <c r="E18" s="219" t="s">
        <v>10</v>
      </c>
      <c r="F18" s="217" t="s">
        <v>357</v>
      </c>
      <c r="G18" s="218">
        <v>22740</v>
      </c>
      <c r="H18" s="219" t="s">
        <v>134</v>
      </c>
      <c r="I18" s="131" t="s">
        <v>127</v>
      </c>
      <c r="J18" s="219" t="s">
        <v>61</v>
      </c>
      <c r="K18" s="279"/>
      <c r="L18" s="265"/>
      <c r="M18" s="265">
        <v>64.696078431372541</v>
      </c>
      <c r="N18" s="265"/>
      <c r="O18" s="267" t="s">
        <v>44</v>
      </c>
      <c r="P18" s="267" t="s">
        <v>44</v>
      </c>
      <c r="Q18" s="143"/>
      <c r="R18" s="143"/>
      <c r="S18" s="143"/>
      <c r="T18" s="143"/>
      <c r="U18" s="143"/>
      <c r="V18" s="143"/>
      <c r="W18" s="143"/>
      <c r="X18" s="143"/>
    </row>
    <row r="19" spans="1:24" ht="36.75" customHeight="1">
      <c r="A19" s="262"/>
      <c r="B19" s="263"/>
      <c r="C19" s="217" t="s">
        <v>358</v>
      </c>
      <c r="D19" s="218" t="s">
        <v>44</v>
      </c>
      <c r="E19" s="219" t="s">
        <v>8</v>
      </c>
      <c r="F19" s="217" t="s">
        <v>359</v>
      </c>
      <c r="G19" s="218">
        <v>8279</v>
      </c>
      <c r="H19" s="219" t="s">
        <v>360</v>
      </c>
      <c r="I19" s="115"/>
      <c r="J19" s="219" t="s">
        <v>241</v>
      </c>
      <c r="K19" s="279"/>
      <c r="L19" s="265"/>
      <c r="M19" s="265">
        <v>61.274509803921575</v>
      </c>
      <c r="N19" s="265"/>
      <c r="O19" s="267" t="s">
        <v>44</v>
      </c>
      <c r="P19" s="267" t="s">
        <v>44</v>
      </c>
    </row>
    <row r="20" spans="1:24" ht="36.75" customHeight="1">
      <c r="A20" s="338" t="s">
        <v>105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40"/>
    </row>
    <row r="21" spans="1:24" s="241" customFormat="1" ht="36.75" customHeight="1">
      <c r="A21" s="262">
        <v>1</v>
      </c>
      <c r="B21" s="263"/>
      <c r="C21" s="132" t="s">
        <v>150</v>
      </c>
      <c r="D21" s="130"/>
      <c r="E21" s="130" t="s">
        <v>8</v>
      </c>
      <c r="F21" s="195" t="s">
        <v>151</v>
      </c>
      <c r="G21" s="196"/>
      <c r="H21" s="159" t="s">
        <v>152</v>
      </c>
      <c r="I21" s="131" t="s">
        <v>41</v>
      </c>
      <c r="J21" s="79" t="s">
        <v>145</v>
      </c>
      <c r="K21" s="279">
        <v>64.804000000000002</v>
      </c>
      <c r="L21" s="265">
        <v>63.921999999999997</v>
      </c>
      <c r="M21" s="265"/>
      <c r="N21" s="265"/>
      <c r="O21" s="267">
        <v>65.466999999999999</v>
      </c>
      <c r="P21" s="267">
        <f>K21+L21+M21+N21+O21</f>
        <v>194.19299999999998</v>
      </c>
      <c r="Q21" s="143"/>
      <c r="R21" s="143"/>
      <c r="S21" s="143"/>
      <c r="T21" s="143"/>
      <c r="U21" s="143"/>
      <c r="V21" s="143"/>
      <c r="W21" s="143"/>
      <c r="X21" s="143"/>
    </row>
    <row r="22" spans="1:24" s="241" customFormat="1" ht="36.75" customHeight="1">
      <c r="A22" s="262">
        <v>2</v>
      </c>
      <c r="B22" s="263"/>
      <c r="C22" s="80" t="s">
        <v>167</v>
      </c>
      <c r="D22" s="97" t="s">
        <v>168</v>
      </c>
      <c r="E22" s="79" t="s">
        <v>8</v>
      </c>
      <c r="F22" s="102" t="s">
        <v>169</v>
      </c>
      <c r="G22" s="83" t="s">
        <v>170</v>
      </c>
      <c r="H22" s="79" t="s">
        <v>171</v>
      </c>
      <c r="I22" s="79" t="s">
        <v>41</v>
      </c>
      <c r="J22" s="79" t="s">
        <v>201</v>
      </c>
      <c r="K22" s="279"/>
      <c r="L22" s="280">
        <v>64.902000000000001</v>
      </c>
      <c r="M22" s="280"/>
      <c r="N22" s="280"/>
      <c r="O22" s="267">
        <v>66.599999999999994</v>
      </c>
      <c r="P22" s="267">
        <f>K22+L22+M22+N22+O22</f>
        <v>131.50200000000001</v>
      </c>
      <c r="Q22" s="143"/>
      <c r="R22" s="143"/>
      <c r="S22" s="143"/>
      <c r="T22" s="143"/>
      <c r="U22" s="143"/>
      <c r="V22" s="143"/>
      <c r="W22" s="143"/>
      <c r="X22" s="143"/>
    </row>
    <row r="23" spans="1:24" ht="36.75" customHeight="1">
      <c r="A23" s="262"/>
      <c r="B23" s="263"/>
      <c r="C23" s="217" t="s">
        <v>179</v>
      </c>
      <c r="D23" s="218">
        <v>3793</v>
      </c>
      <c r="E23" s="219" t="s">
        <v>8</v>
      </c>
      <c r="F23" s="217" t="s">
        <v>228</v>
      </c>
      <c r="G23" s="218">
        <v>19017</v>
      </c>
      <c r="H23" s="219" t="s">
        <v>129</v>
      </c>
      <c r="I23" s="131" t="s">
        <v>127</v>
      </c>
      <c r="J23" s="219" t="s">
        <v>61</v>
      </c>
      <c r="K23" s="279"/>
      <c r="L23" s="265"/>
      <c r="M23" s="265">
        <v>64.205882352941174</v>
      </c>
      <c r="N23" s="265"/>
      <c r="O23" s="267" t="s">
        <v>44</v>
      </c>
      <c r="P23" s="267" t="s">
        <v>44</v>
      </c>
    </row>
    <row r="24" spans="1:24" ht="36.75" customHeight="1">
      <c r="A24" s="262"/>
      <c r="B24" s="263"/>
      <c r="C24" s="269" t="s">
        <v>332</v>
      </c>
      <c r="D24" s="218">
        <v>124906</v>
      </c>
      <c r="E24" s="219" t="s">
        <v>8</v>
      </c>
      <c r="F24" s="270" t="s">
        <v>333</v>
      </c>
      <c r="G24" s="218">
        <v>26400</v>
      </c>
      <c r="H24" s="271" t="s">
        <v>108</v>
      </c>
      <c r="I24" s="272"/>
      <c r="J24" s="219" t="s">
        <v>334</v>
      </c>
      <c r="K24" s="279"/>
      <c r="L24" s="265"/>
      <c r="M24" s="265">
        <v>68.921568627450981</v>
      </c>
      <c r="N24" s="265"/>
      <c r="O24" s="267" t="s">
        <v>44</v>
      </c>
      <c r="P24" s="267" t="s">
        <v>44</v>
      </c>
    </row>
    <row r="25" spans="1:24" ht="36.75" customHeight="1">
      <c r="A25" s="262"/>
      <c r="B25" s="263"/>
      <c r="C25" s="269" t="s">
        <v>369</v>
      </c>
      <c r="D25" s="218" t="s">
        <v>44</v>
      </c>
      <c r="E25" s="219" t="s">
        <v>8</v>
      </c>
      <c r="F25" s="270" t="s">
        <v>370</v>
      </c>
      <c r="G25" s="218"/>
      <c r="H25" s="271" t="s">
        <v>371</v>
      </c>
      <c r="I25" s="271" t="s">
        <v>60</v>
      </c>
      <c r="J25" s="219" t="s">
        <v>351</v>
      </c>
      <c r="K25" s="279"/>
      <c r="L25" s="265"/>
      <c r="M25" s="265">
        <v>62.450980392156865</v>
      </c>
      <c r="N25" s="265"/>
      <c r="O25" s="267" t="s">
        <v>44</v>
      </c>
      <c r="P25" s="267" t="s">
        <v>44</v>
      </c>
    </row>
    <row r="26" spans="1:24" ht="36.75" customHeight="1">
      <c r="A26" s="262"/>
      <c r="B26" s="263"/>
      <c r="C26" s="114" t="s">
        <v>367</v>
      </c>
      <c r="D26" s="130" t="s">
        <v>149</v>
      </c>
      <c r="E26" s="112" t="s">
        <v>8</v>
      </c>
      <c r="F26" s="190" t="s">
        <v>368</v>
      </c>
      <c r="G26" s="191"/>
      <c r="H26" s="161" t="s">
        <v>58</v>
      </c>
      <c r="I26" s="113" t="s">
        <v>41</v>
      </c>
      <c r="J26" s="79" t="s">
        <v>145</v>
      </c>
      <c r="K26" s="279">
        <v>62.744999999999997</v>
      </c>
      <c r="L26" s="265"/>
      <c r="M26" s="265"/>
      <c r="N26" s="265"/>
      <c r="O26" s="267" t="s">
        <v>44</v>
      </c>
      <c r="P26" s="267" t="s">
        <v>44</v>
      </c>
    </row>
    <row r="27" spans="1:24" ht="36.75" customHeight="1">
      <c r="A27" s="262"/>
      <c r="B27" s="263"/>
      <c r="C27" s="217" t="s">
        <v>372</v>
      </c>
      <c r="D27" s="218" t="s">
        <v>44</v>
      </c>
      <c r="E27" s="219" t="s">
        <v>8</v>
      </c>
      <c r="F27" s="217" t="s">
        <v>373</v>
      </c>
      <c r="G27" s="218">
        <v>24545</v>
      </c>
      <c r="H27" s="219" t="s">
        <v>129</v>
      </c>
      <c r="I27" s="131" t="s">
        <v>127</v>
      </c>
      <c r="J27" s="219" t="s">
        <v>61</v>
      </c>
      <c r="K27" s="279"/>
      <c r="L27" s="265"/>
      <c r="M27" s="265">
        <v>62.352941176470587</v>
      </c>
      <c r="N27" s="265"/>
      <c r="O27" s="267" t="s">
        <v>44</v>
      </c>
      <c r="P27" s="267" t="s">
        <v>44</v>
      </c>
    </row>
    <row r="28" spans="1:24" s="241" customFormat="1" ht="36.75" customHeight="1">
      <c r="A28" s="262"/>
      <c r="B28" s="263"/>
      <c r="C28" s="217" t="s">
        <v>372</v>
      </c>
      <c r="D28" s="218" t="s">
        <v>44</v>
      </c>
      <c r="E28" s="219" t="s">
        <v>8</v>
      </c>
      <c r="F28" s="270" t="s">
        <v>374</v>
      </c>
      <c r="G28" s="272"/>
      <c r="H28" s="271" t="s">
        <v>375</v>
      </c>
      <c r="I28" s="131" t="s">
        <v>127</v>
      </c>
      <c r="J28" s="219" t="s">
        <v>61</v>
      </c>
      <c r="K28" s="279"/>
      <c r="L28" s="265"/>
      <c r="M28" s="265"/>
      <c r="N28" s="265">
        <v>61.470588235294116</v>
      </c>
      <c r="O28" s="267" t="s">
        <v>44</v>
      </c>
      <c r="P28" s="267" t="s">
        <v>44</v>
      </c>
      <c r="Q28" s="247"/>
      <c r="R28" s="247"/>
      <c r="S28" s="247"/>
      <c r="T28" s="247"/>
      <c r="U28" s="247"/>
      <c r="V28" s="247"/>
      <c r="W28" s="247"/>
      <c r="X28" s="247"/>
    </row>
    <row r="29" spans="1:24" ht="36.75" customHeight="1">
      <c r="A29" s="262"/>
      <c r="B29" s="263"/>
      <c r="C29" s="217" t="s">
        <v>364</v>
      </c>
      <c r="D29" s="218" t="s">
        <v>44</v>
      </c>
      <c r="E29" s="219" t="s">
        <v>8</v>
      </c>
      <c r="F29" s="217" t="s">
        <v>228</v>
      </c>
      <c r="G29" s="218">
        <v>19017</v>
      </c>
      <c r="H29" s="219" t="s">
        <v>129</v>
      </c>
      <c r="I29" s="131" t="s">
        <v>127</v>
      </c>
      <c r="J29" s="219" t="s">
        <v>61</v>
      </c>
      <c r="K29" s="279"/>
      <c r="L29" s="265"/>
      <c r="M29" s="265">
        <v>63.725490196078432</v>
      </c>
      <c r="N29" s="265"/>
      <c r="O29" s="267" t="s">
        <v>44</v>
      </c>
      <c r="P29" s="267" t="s">
        <v>44</v>
      </c>
    </row>
    <row r="30" spans="1:24" ht="36.75" customHeight="1">
      <c r="A30" s="262"/>
      <c r="B30" s="263"/>
      <c r="C30" s="82" t="s">
        <v>211</v>
      </c>
      <c r="D30" s="209">
        <v>83606</v>
      </c>
      <c r="E30" s="97" t="s">
        <v>8</v>
      </c>
      <c r="F30" s="82" t="s">
        <v>210</v>
      </c>
      <c r="G30" s="209">
        <v>5966</v>
      </c>
      <c r="H30" s="97" t="s">
        <v>206</v>
      </c>
      <c r="I30" s="79" t="s">
        <v>207</v>
      </c>
      <c r="J30" s="97" t="s">
        <v>208</v>
      </c>
      <c r="K30" s="279"/>
      <c r="L30" s="265"/>
      <c r="M30" s="265">
        <v>62.549019607843135</v>
      </c>
      <c r="N30" s="265"/>
      <c r="O30" s="267" t="s">
        <v>44</v>
      </c>
      <c r="P30" s="267" t="s">
        <v>44</v>
      </c>
      <c r="Q30" s="241"/>
      <c r="R30" s="241"/>
      <c r="S30" s="241"/>
      <c r="T30" s="241"/>
      <c r="U30" s="241"/>
      <c r="V30" s="241"/>
      <c r="W30" s="241"/>
      <c r="X30" s="241"/>
    </row>
    <row r="31" spans="1:24" ht="36.75" customHeight="1">
      <c r="A31" s="262"/>
      <c r="B31" s="263"/>
      <c r="C31" s="269" t="s">
        <v>365</v>
      </c>
      <c r="D31" s="218" t="s">
        <v>44</v>
      </c>
      <c r="E31" s="219" t="s">
        <v>8</v>
      </c>
      <c r="F31" s="270" t="s">
        <v>366</v>
      </c>
      <c r="G31" s="218">
        <v>2665</v>
      </c>
      <c r="H31" s="271" t="s">
        <v>108</v>
      </c>
      <c r="I31" s="272"/>
      <c r="J31" s="219" t="s">
        <v>334</v>
      </c>
      <c r="K31" s="279"/>
      <c r="L31" s="265"/>
      <c r="M31" s="265">
        <v>63.333333333333336</v>
      </c>
      <c r="N31" s="265"/>
      <c r="O31" s="267" t="s">
        <v>44</v>
      </c>
      <c r="P31" s="267" t="s">
        <v>44</v>
      </c>
    </row>
    <row r="32" spans="1:24" ht="32.25" customHeight="1"/>
    <row r="33" spans="3:10" ht="32.25" customHeight="1">
      <c r="C33" s="34" t="s">
        <v>18</v>
      </c>
      <c r="J33" s="144" t="s">
        <v>261</v>
      </c>
    </row>
    <row r="34" spans="3:10" ht="32.25" customHeight="1">
      <c r="C34" s="34"/>
      <c r="J34" s="144"/>
    </row>
    <row r="35" spans="3:10" ht="32.25" customHeight="1">
      <c r="C35" s="34" t="s">
        <v>11</v>
      </c>
      <c r="J35" s="144" t="s">
        <v>106</v>
      </c>
    </row>
    <row r="36" spans="3:10" ht="32.25" customHeight="1">
      <c r="C36" s="34"/>
      <c r="J36" s="1"/>
    </row>
    <row r="37" spans="3:10" ht="32.25" customHeight="1">
      <c r="C37" s="34" t="s">
        <v>45</v>
      </c>
      <c r="J37" s="144" t="s">
        <v>166</v>
      </c>
    </row>
  </sheetData>
  <protectedRanges>
    <protectedRange sqref="I12 I20" name="Диапазон1_3_1_1_1_1_1_4_1_1_3_2_1_2_1_2"/>
    <protectedRange sqref="J22" name="Диапазон1_3_1_1_3_11_1_1_3_1_3_1_1_1_1_3_2_1_1_6_9"/>
    <protectedRange sqref="J25" name="Диапазон1_3_1_1_3_6_1_3_1_3_1"/>
  </protectedRanges>
  <sortState ref="A16:Y19">
    <sortCondition ref="C16:C19"/>
  </sortState>
  <mergeCells count="24">
    <mergeCell ref="A7:P7"/>
    <mergeCell ref="A2:P2"/>
    <mergeCell ref="A3:P3"/>
    <mergeCell ref="A4:P4"/>
    <mergeCell ref="A5:P5"/>
    <mergeCell ref="A6:P6"/>
    <mergeCell ref="A12:P12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0:P20"/>
    <mergeCell ref="M9:M11"/>
    <mergeCell ref="N9:N11"/>
    <mergeCell ref="O9:O11"/>
    <mergeCell ref="P9:P11"/>
  </mergeCells>
  <pageMargins left="0.31496062992125984" right="0.15748031496062992" top="0.43307086614173229" bottom="0.15748031496062992" header="0.23622047244094491" footer="0.15748031496062992"/>
  <pageSetup paperSize="9" scale="6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Normal="100" zoomScaleSheetLayoutView="75" workbookViewId="0">
      <selection activeCell="G15" sqref="G15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9.57031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hidden="1" customWidth="1"/>
    <col min="25" max="25" width="9.7109375" style="41" customWidth="1"/>
    <col min="26" max="26" width="8.5703125" style="8" customWidth="1"/>
    <col min="27" max="16384" width="9.140625" style="8"/>
  </cols>
  <sheetData>
    <row r="1" spans="1:26" ht="72.75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23.25" customHeight="1">
      <c r="A2" s="291" t="s">
        <v>164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295" t="s">
        <v>256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11" customFormat="1" ht="1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s="103" customFormat="1" ht="18.75" customHeight="1">
      <c r="A7" s="297" t="s">
        <v>283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7.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262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206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284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950000000000003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206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46.5" customHeight="1">
      <c r="A12" s="84">
        <f>RANK(Y12,Y$12:Y$13,0)</f>
        <v>1</v>
      </c>
      <c r="B12" s="24"/>
      <c r="C12" s="72"/>
      <c r="D12" s="160" t="s">
        <v>252</v>
      </c>
      <c r="E12" s="152" t="s">
        <v>114</v>
      </c>
      <c r="F12" s="153">
        <v>3</v>
      </c>
      <c r="G12" s="151" t="s">
        <v>253</v>
      </c>
      <c r="H12" s="152" t="s">
        <v>97</v>
      </c>
      <c r="I12" s="153" t="s">
        <v>89</v>
      </c>
      <c r="J12" s="153" t="s">
        <v>41</v>
      </c>
      <c r="K12" s="79" t="s">
        <v>92</v>
      </c>
      <c r="L12" s="85">
        <v>196.5</v>
      </c>
      <c r="M12" s="86">
        <f>L12/3.4-IF($U12=1,0.5,IF($U12=2,1.5,0))</f>
        <v>57.794117647058826</v>
      </c>
      <c r="N12" s="87">
        <f>RANK(M12,M$12:M$13,0)</f>
        <v>1</v>
      </c>
      <c r="O12" s="85">
        <v>208.5</v>
      </c>
      <c r="P12" s="86">
        <f>O12/3.4-IF($U12=1,0.5,IF($U12=2,1.5,0))</f>
        <v>61.32352941176471</v>
      </c>
      <c r="Q12" s="87">
        <f>RANK(P12,P$12:P$13,0)</f>
        <v>1</v>
      </c>
      <c r="R12" s="85">
        <v>205.5</v>
      </c>
      <c r="S12" s="86">
        <f>R12/3.4-IF($U12=1,0.5,IF($U12=2,1.5,0))</f>
        <v>60.441176470588239</v>
      </c>
      <c r="T12" s="87">
        <f>RANK(S12,S$12:S$13,0)</f>
        <v>1</v>
      </c>
      <c r="U12" s="88"/>
      <c r="V12" s="88"/>
      <c r="W12" s="85">
        <f t="shared" ref="W12" si="0">L12+O12+R12</f>
        <v>610.5</v>
      </c>
      <c r="X12" s="89"/>
      <c r="Y12" s="86">
        <f t="shared" ref="Y12" si="1">ROUND(SUM(M12,P12,S12)/3,3)</f>
        <v>59.853000000000002</v>
      </c>
      <c r="Z12" s="90" t="s">
        <v>44</v>
      </c>
    </row>
    <row r="13" spans="1:26" s="91" customFormat="1" ht="46.5" customHeight="1">
      <c r="A13" s="84"/>
      <c r="B13" s="24"/>
      <c r="C13" s="72"/>
      <c r="D13" s="160" t="s">
        <v>122</v>
      </c>
      <c r="E13" s="152" t="s">
        <v>123</v>
      </c>
      <c r="F13" s="153">
        <v>3</v>
      </c>
      <c r="G13" s="151" t="s">
        <v>124</v>
      </c>
      <c r="H13" s="152" t="s">
        <v>125</v>
      </c>
      <c r="I13" s="153" t="s">
        <v>126</v>
      </c>
      <c r="J13" s="153" t="s">
        <v>127</v>
      </c>
      <c r="K13" s="194" t="s">
        <v>128</v>
      </c>
      <c r="L13" s="286" t="s">
        <v>282</v>
      </c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90" t="s">
        <v>44</v>
      </c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27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44" t="s">
        <v>261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44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44" t="s">
        <v>106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45</v>
      </c>
      <c r="E19" s="34"/>
      <c r="F19" s="34"/>
      <c r="G19" s="34"/>
      <c r="H19" s="34"/>
      <c r="J19" s="34"/>
      <c r="K19" s="144" t="s">
        <v>166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s="45" customFormat="1" ht="11.25" hidden="1" customHeight="1">
      <c r="K20" s="7"/>
      <c r="L20" s="48"/>
      <c r="M20" s="47"/>
      <c r="O20" s="48"/>
      <c r="P20" s="47"/>
      <c r="R20" s="48"/>
      <c r="S20" s="47"/>
      <c r="Y20" s="47"/>
    </row>
  </sheetData>
  <mergeCells count="28">
    <mergeCell ref="I10:I11"/>
    <mergeCell ref="A8:Z8"/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L13:Y13"/>
    <mergeCell ref="A6:Z6"/>
    <mergeCell ref="A1:Z1"/>
    <mergeCell ref="A2:Z2"/>
    <mergeCell ref="A3:Z3"/>
    <mergeCell ref="A4:Z4"/>
    <mergeCell ref="A5:Z5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47" right="0.45" top="0.47244094488188981" bottom="0.15748031496062992" header="0.47244094488188981" footer="0.1574803149606299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5" zoomScaleNormal="100" zoomScaleSheetLayoutView="75" workbookViewId="0">
      <selection activeCell="G14" sqref="G14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10.57031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customWidth="1"/>
    <col min="25" max="25" width="9.7109375" style="41" customWidth="1"/>
    <col min="26" max="26" width="8.5703125" style="8" customWidth="1"/>
    <col min="27" max="16384" width="9.140625" style="8"/>
  </cols>
  <sheetData>
    <row r="1" spans="1:26" ht="72.75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23.25" customHeight="1">
      <c r="A2" s="291" t="s">
        <v>264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265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37.5" hidden="1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1"/>
    </row>
    <row r="7" spans="1:26" s="103" customFormat="1" ht="18.75" customHeight="1">
      <c r="A7" s="297" t="s">
        <v>283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12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60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950000000000003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60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46.5" customHeight="1">
      <c r="A12" s="84">
        <f t="shared" ref="A12:A17" si="0">RANK(Y12,Y$12:Y$17,0)</f>
        <v>1</v>
      </c>
      <c r="B12" s="24"/>
      <c r="C12" s="72"/>
      <c r="D12" s="160" t="s">
        <v>62</v>
      </c>
      <c r="E12" s="152" t="s">
        <v>63</v>
      </c>
      <c r="F12" s="220">
        <v>2</v>
      </c>
      <c r="G12" s="151" t="s">
        <v>66</v>
      </c>
      <c r="H12" s="152" t="s">
        <v>65</v>
      </c>
      <c r="I12" s="153" t="s">
        <v>200</v>
      </c>
      <c r="J12" s="153" t="s">
        <v>64</v>
      </c>
      <c r="K12" s="79" t="s">
        <v>181</v>
      </c>
      <c r="L12" s="85">
        <v>214</v>
      </c>
      <c r="M12" s="86">
        <f t="shared" ref="M12:M17" si="1">L12/3.3-IF($U12=1,0.5,IF($U12=2,1.5,0))</f>
        <v>64.848484848484858</v>
      </c>
      <c r="N12" s="87">
        <f t="shared" ref="N12:N17" si="2">RANK(M12,M$12:M$17,0)</f>
        <v>2</v>
      </c>
      <c r="O12" s="85">
        <v>210.5</v>
      </c>
      <c r="P12" s="86">
        <f t="shared" ref="P12:P17" si="3">O12/3.3-IF($U12=1,0.5,IF($U12=2,1.5,0))</f>
        <v>63.787878787878789</v>
      </c>
      <c r="Q12" s="87">
        <f t="shared" ref="Q12:Q17" si="4">RANK(P12,P$12:P$17,0)</f>
        <v>3</v>
      </c>
      <c r="R12" s="85">
        <v>214</v>
      </c>
      <c r="S12" s="86">
        <f t="shared" ref="S12:S17" si="5">R12/3.3-IF($U12=1,0.5,IF($U12=2,1.5,0))</f>
        <v>64.848484848484858</v>
      </c>
      <c r="T12" s="87">
        <f t="shared" ref="T12:T17" si="6">RANK(S12,S$12:S$17,0)</f>
        <v>1</v>
      </c>
      <c r="U12" s="88"/>
      <c r="V12" s="88"/>
      <c r="W12" s="85">
        <f t="shared" ref="W12:W17" si="7">L12+O12+R12</f>
        <v>638.5</v>
      </c>
      <c r="X12" s="242">
        <v>64.847999999999999</v>
      </c>
      <c r="Y12" s="86">
        <f t="shared" ref="Y12:Y17" si="8">ROUND(SUM(M12,P12,S12)/3,3)</f>
        <v>64.495000000000005</v>
      </c>
      <c r="Z12" s="90">
        <v>3</v>
      </c>
    </row>
    <row r="13" spans="1:26" s="91" customFormat="1" ht="46.5" customHeight="1">
      <c r="A13" s="84">
        <f t="shared" si="0"/>
        <v>1</v>
      </c>
      <c r="B13" s="24"/>
      <c r="C13" s="72"/>
      <c r="D13" s="160" t="s">
        <v>252</v>
      </c>
      <c r="E13" s="152" t="s">
        <v>114</v>
      </c>
      <c r="F13" s="153">
        <v>3</v>
      </c>
      <c r="G13" s="151" t="s">
        <v>253</v>
      </c>
      <c r="H13" s="152" t="s">
        <v>97</v>
      </c>
      <c r="I13" s="153" t="s">
        <v>89</v>
      </c>
      <c r="J13" s="153" t="s">
        <v>41</v>
      </c>
      <c r="K13" s="115" t="s">
        <v>92</v>
      </c>
      <c r="L13" s="85">
        <v>215</v>
      </c>
      <c r="M13" s="86">
        <f t="shared" si="1"/>
        <v>65.151515151515156</v>
      </c>
      <c r="N13" s="87">
        <f t="shared" si="2"/>
        <v>1</v>
      </c>
      <c r="O13" s="85">
        <v>214</v>
      </c>
      <c r="P13" s="86">
        <f t="shared" si="3"/>
        <v>64.848484848484858</v>
      </c>
      <c r="Q13" s="87">
        <f t="shared" si="4"/>
        <v>1</v>
      </c>
      <c r="R13" s="85">
        <v>209.5</v>
      </c>
      <c r="S13" s="86">
        <f t="shared" si="5"/>
        <v>63.484848484848492</v>
      </c>
      <c r="T13" s="87">
        <f t="shared" si="6"/>
        <v>3</v>
      </c>
      <c r="U13" s="88"/>
      <c r="V13" s="88"/>
      <c r="W13" s="85">
        <f t="shared" si="7"/>
        <v>638.5</v>
      </c>
      <c r="X13" s="242">
        <v>64.847999999999999</v>
      </c>
      <c r="Y13" s="86">
        <f t="shared" si="8"/>
        <v>64.495000000000005</v>
      </c>
      <c r="Z13" s="90">
        <v>3</v>
      </c>
    </row>
    <row r="14" spans="1:26" s="91" customFormat="1" ht="46.5" customHeight="1">
      <c r="A14" s="84">
        <f t="shared" si="0"/>
        <v>3</v>
      </c>
      <c r="B14" s="24"/>
      <c r="C14" s="72"/>
      <c r="D14" s="82" t="s">
        <v>73</v>
      </c>
      <c r="E14" s="97" t="s">
        <v>59</v>
      </c>
      <c r="F14" s="98">
        <v>3</v>
      </c>
      <c r="G14" s="94" t="s">
        <v>137</v>
      </c>
      <c r="H14" s="99" t="s">
        <v>138</v>
      </c>
      <c r="I14" s="100" t="s">
        <v>139</v>
      </c>
      <c r="J14" s="79" t="s">
        <v>60</v>
      </c>
      <c r="K14" s="79" t="s">
        <v>67</v>
      </c>
      <c r="L14" s="85">
        <v>212.5</v>
      </c>
      <c r="M14" s="86">
        <f t="shared" si="1"/>
        <v>64.393939393939391</v>
      </c>
      <c r="N14" s="87">
        <f t="shared" si="2"/>
        <v>3</v>
      </c>
      <c r="O14" s="85">
        <v>212</v>
      </c>
      <c r="P14" s="86">
        <f t="shared" si="3"/>
        <v>64.242424242424249</v>
      </c>
      <c r="Q14" s="87">
        <f t="shared" si="4"/>
        <v>2</v>
      </c>
      <c r="R14" s="85">
        <v>210</v>
      </c>
      <c r="S14" s="86">
        <f t="shared" si="5"/>
        <v>63.63636363636364</v>
      </c>
      <c r="T14" s="87">
        <f t="shared" si="6"/>
        <v>2</v>
      </c>
      <c r="U14" s="88"/>
      <c r="V14" s="88"/>
      <c r="W14" s="85">
        <f t="shared" si="7"/>
        <v>634.5</v>
      </c>
      <c r="X14" s="242"/>
      <c r="Y14" s="86">
        <f t="shared" si="8"/>
        <v>64.090999999999994</v>
      </c>
      <c r="Z14" s="90">
        <v>3</v>
      </c>
    </row>
    <row r="15" spans="1:26" s="91" customFormat="1" ht="46.5" customHeight="1">
      <c r="A15" s="84">
        <f t="shared" si="0"/>
        <v>4</v>
      </c>
      <c r="B15" s="24"/>
      <c r="C15" s="72"/>
      <c r="D15" s="160" t="s">
        <v>117</v>
      </c>
      <c r="E15" s="152" t="s">
        <v>118</v>
      </c>
      <c r="F15" s="153" t="s">
        <v>8</v>
      </c>
      <c r="G15" s="151" t="s">
        <v>121</v>
      </c>
      <c r="H15" s="152" t="s">
        <v>119</v>
      </c>
      <c r="I15" s="153" t="s">
        <v>120</v>
      </c>
      <c r="J15" s="153" t="s">
        <v>115</v>
      </c>
      <c r="K15" s="79" t="s">
        <v>240</v>
      </c>
      <c r="L15" s="85">
        <v>209.5</v>
      </c>
      <c r="M15" s="86">
        <f t="shared" si="1"/>
        <v>63.484848484848492</v>
      </c>
      <c r="N15" s="87">
        <f t="shared" si="2"/>
        <v>5</v>
      </c>
      <c r="O15" s="85">
        <v>208.5</v>
      </c>
      <c r="P15" s="86">
        <f t="shared" si="3"/>
        <v>63.181818181818187</v>
      </c>
      <c r="Q15" s="87">
        <f t="shared" si="4"/>
        <v>5</v>
      </c>
      <c r="R15" s="85">
        <v>205</v>
      </c>
      <c r="S15" s="86">
        <f t="shared" si="5"/>
        <v>62.121212121212125</v>
      </c>
      <c r="T15" s="87">
        <f t="shared" si="6"/>
        <v>4</v>
      </c>
      <c r="U15" s="88"/>
      <c r="V15" s="88"/>
      <c r="W15" s="85">
        <f t="shared" si="7"/>
        <v>623</v>
      </c>
      <c r="X15" s="242"/>
      <c r="Y15" s="86">
        <f t="shared" si="8"/>
        <v>62.929000000000002</v>
      </c>
      <c r="Z15" s="90" t="s">
        <v>10</v>
      </c>
    </row>
    <row r="16" spans="1:26" s="91" customFormat="1" ht="46.5" customHeight="1">
      <c r="A16" s="84">
        <f t="shared" si="0"/>
        <v>5</v>
      </c>
      <c r="B16" s="24"/>
      <c r="C16" s="72"/>
      <c r="D16" s="160" t="s">
        <v>193</v>
      </c>
      <c r="E16" s="152" t="s">
        <v>194</v>
      </c>
      <c r="F16" s="153">
        <v>3</v>
      </c>
      <c r="G16" s="151" t="s">
        <v>195</v>
      </c>
      <c r="H16" s="152" t="s">
        <v>196</v>
      </c>
      <c r="I16" s="153" t="s">
        <v>197</v>
      </c>
      <c r="J16" s="154" t="s">
        <v>54</v>
      </c>
      <c r="K16" s="154" t="s">
        <v>198</v>
      </c>
      <c r="L16" s="85">
        <v>210.5</v>
      </c>
      <c r="M16" s="86">
        <f t="shared" si="1"/>
        <v>63.787878787878789</v>
      </c>
      <c r="N16" s="87">
        <f t="shared" si="2"/>
        <v>4</v>
      </c>
      <c r="O16" s="85">
        <v>209</v>
      </c>
      <c r="P16" s="86">
        <f t="shared" si="3"/>
        <v>63.333333333333336</v>
      </c>
      <c r="Q16" s="87">
        <f t="shared" si="4"/>
        <v>4</v>
      </c>
      <c r="R16" s="85">
        <v>202.5</v>
      </c>
      <c r="S16" s="86">
        <f t="shared" si="5"/>
        <v>61.363636363636367</v>
      </c>
      <c r="T16" s="87">
        <f t="shared" si="6"/>
        <v>5</v>
      </c>
      <c r="U16" s="88"/>
      <c r="V16" s="88"/>
      <c r="W16" s="85">
        <f t="shared" si="7"/>
        <v>622</v>
      </c>
      <c r="X16" s="242"/>
      <c r="Y16" s="86">
        <f t="shared" si="8"/>
        <v>62.828000000000003</v>
      </c>
      <c r="Z16" s="90" t="s">
        <v>44</v>
      </c>
    </row>
    <row r="17" spans="1:26" s="91" customFormat="1" ht="46.5" customHeight="1">
      <c r="A17" s="84">
        <f t="shared" si="0"/>
        <v>6</v>
      </c>
      <c r="B17" s="24"/>
      <c r="C17" s="72"/>
      <c r="D17" s="82" t="s">
        <v>204</v>
      </c>
      <c r="E17" s="209">
        <v>88704</v>
      </c>
      <c r="F17" s="97" t="s">
        <v>8</v>
      </c>
      <c r="G17" s="82" t="s">
        <v>205</v>
      </c>
      <c r="H17" s="209">
        <v>9120</v>
      </c>
      <c r="I17" s="97" t="s">
        <v>206</v>
      </c>
      <c r="J17" s="79" t="s">
        <v>207</v>
      </c>
      <c r="K17" s="97" t="s">
        <v>281</v>
      </c>
      <c r="L17" s="85">
        <v>198.5</v>
      </c>
      <c r="M17" s="86">
        <f t="shared" si="1"/>
        <v>60.151515151515156</v>
      </c>
      <c r="N17" s="87">
        <f t="shared" si="2"/>
        <v>6</v>
      </c>
      <c r="O17" s="85">
        <v>200</v>
      </c>
      <c r="P17" s="86">
        <f t="shared" si="3"/>
        <v>60.606060606060609</v>
      </c>
      <c r="Q17" s="87">
        <f t="shared" si="4"/>
        <v>6</v>
      </c>
      <c r="R17" s="85">
        <v>191</v>
      </c>
      <c r="S17" s="86">
        <f t="shared" si="5"/>
        <v>57.878787878787882</v>
      </c>
      <c r="T17" s="87">
        <f t="shared" si="6"/>
        <v>6</v>
      </c>
      <c r="U17" s="88"/>
      <c r="V17" s="88"/>
      <c r="W17" s="85">
        <f t="shared" si="7"/>
        <v>589.5</v>
      </c>
      <c r="X17" s="242"/>
      <c r="Y17" s="86">
        <f t="shared" si="8"/>
        <v>59.545000000000002</v>
      </c>
      <c r="Z17" s="90" t="s">
        <v>51</v>
      </c>
    </row>
    <row r="18" spans="1:26" s="25" customFormat="1" ht="49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27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44" t="s">
        <v>261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44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44" t="s">
        <v>106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7" customHeight="1">
      <c r="A23" s="34"/>
      <c r="B23" s="34"/>
      <c r="C23" s="34"/>
      <c r="D23" s="34" t="s">
        <v>45</v>
      </c>
      <c r="E23" s="34"/>
      <c r="F23" s="34"/>
      <c r="G23" s="34"/>
      <c r="H23" s="34"/>
      <c r="J23" s="34"/>
      <c r="K23" s="144" t="s">
        <v>166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s="45" customFormat="1" ht="11.25" hidden="1" customHeight="1">
      <c r="K24" s="7"/>
      <c r="L24" s="48"/>
      <c r="M24" s="47"/>
      <c r="O24" s="48"/>
      <c r="P24" s="47"/>
      <c r="R24" s="48"/>
      <c r="S24" s="47"/>
      <c r="Y24" s="47"/>
    </row>
  </sheetData>
  <protectedRanges>
    <protectedRange sqref="K17" name="Диапазон1_3_1_1_3_11_1_1_3_1_1_2_1_3_3_1_1_1_1_1_1"/>
  </protectedRanges>
  <sortState ref="A12:Z13">
    <sortCondition ref="D12:D13"/>
  </sortState>
  <mergeCells count="26">
    <mergeCell ref="A2:Z2"/>
    <mergeCell ref="G10:G11"/>
    <mergeCell ref="H10:H11"/>
    <mergeCell ref="I10:I11"/>
    <mergeCell ref="Y10:Y11"/>
    <mergeCell ref="A6:Z6"/>
    <mergeCell ref="E10:E11"/>
    <mergeCell ref="K10:K11"/>
    <mergeCell ref="L10:N10"/>
    <mergeCell ref="F10:F11"/>
    <mergeCell ref="A1:Z1"/>
    <mergeCell ref="A3:Z3"/>
    <mergeCell ref="A4:Z4"/>
    <mergeCell ref="A5:Z5"/>
    <mergeCell ref="Z10:Z11"/>
    <mergeCell ref="O10:Q10"/>
    <mergeCell ref="R10:T10"/>
    <mergeCell ref="A7:Z7"/>
    <mergeCell ref="A10:A11"/>
    <mergeCell ref="B10:B11"/>
    <mergeCell ref="C10:C11"/>
    <mergeCell ref="U10:U11"/>
    <mergeCell ref="V10:V11"/>
    <mergeCell ref="W10:W11"/>
    <mergeCell ref="X10:X11"/>
    <mergeCell ref="D10:D11"/>
  </mergeCells>
  <phoneticPr fontId="48" type="noConversion"/>
  <pageMargins left="0.47" right="0.45" top="0.47244094488188981" bottom="0.15748031496062992" header="0.47244094488188981" footer="0.15748031496062992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Normal="60" zoomScaleSheetLayoutView="75" workbookViewId="0">
      <selection activeCell="AA18" sqref="AA18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9.85546875" style="8" customWidth="1"/>
    <col min="6" max="6" width="4.7109375" style="8" customWidth="1"/>
    <col min="7" max="7" width="35" style="8" customWidth="1"/>
    <col min="8" max="8" width="11.140625" style="8" customWidth="1"/>
    <col min="9" max="9" width="16.28515625" style="8" customWidth="1"/>
    <col min="10" max="10" width="12.7109375" style="8" hidden="1" customWidth="1"/>
    <col min="11" max="11" width="24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9.7109375" style="8" hidden="1" customWidth="1"/>
    <col min="25" max="25" width="9.7109375" style="41" customWidth="1"/>
    <col min="26" max="26" width="8.140625" style="8" customWidth="1"/>
    <col min="27" max="27" width="12.140625" style="8" customWidth="1"/>
    <col min="28" max="16384" width="9.140625" style="8"/>
  </cols>
  <sheetData>
    <row r="1" spans="1:26" ht="72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customHeight="1">
      <c r="A2" s="291" t="s">
        <v>162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257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8.5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285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9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230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75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230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39" customHeight="1">
      <c r="A12" s="84">
        <f>RANK(Y12,Y$12:Y$13,0)</f>
        <v>1</v>
      </c>
      <c r="B12" s="24"/>
      <c r="C12" s="72"/>
      <c r="D12" s="134" t="s">
        <v>252</v>
      </c>
      <c r="E12" s="77" t="s">
        <v>114</v>
      </c>
      <c r="F12" s="81">
        <v>3</v>
      </c>
      <c r="G12" s="137" t="s">
        <v>254</v>
      </c>
      <c r="H12" s="158" t="s">
        <v>88</v>
      </c>
      <c r="I12" s="100" t="s">
        <v>89</v>
      </c>
      <c r="J12" s="153" t="s">
        <v>41</v>
      </c>
      <c r="K12" s="79" t="s">
        <v>92</v>
      </c>
      <c r="L12" s="85">
        <v>185</v>
      </c>
      <c r="M12" s="86">
        <f>L12/2.7-IF($U12=1,0.5,IF($U12=2,1.5,0))</f>
        <v>68.518518518518519</v>
      </c>
      <c r="N12" s="87">
        <f>RANK(M12,M$12:M$13,0)</f>
        <v>1</v>
      </c>
      <c r="O12" s="85">
        <v>183.5</v>
      </c>
      <c r="P12" s="86">
        <f>O12/2.7-IF($U12=1,0.5,IF($U12=2,1.5,0))</f>
        <v>67.962962962962962</v>
      </c>
      <c r="Q12" s="87">
        <f>RANK(P12,P$12:P$13,0)</f>
        <v>1</v>
      </c>
      <c r="R12" s="85">
        <v>179.5</v>
      </c>
      <c r="S12" s="86">
        <f>R12/2.7-IF($U12=1,0.5,IF($U12=2,1.5,0))</f>
        <v>66.481481481481481</v>
      </c>
      <c r="T12" s="87">
        <f>RANK(S12,S$12:S$13,0)</f>
        <v>1</v>
      </c>
      <c r="U12" s="88"/>
      <c r="V12" s="88"/>
      <c r="W12" s="85">
        <f>L12+O12+R12</f>
        <v>548</v>
      </c>
      <c r="X12" s="141"/>
      <c r="Y12" s="86">
        <f>ROUND(SUM(M12,P12,S12)/3,3)</f>
        <v>67.653999999999996</v>
      </c>
      <c r="Z12" s="90" t="s">
        <v>44</v>
      </c>
    </row>
    <row r="13" spans="1:26" s="91" customFormat="1" ht="39" customHeight="1">
      <c r="A13" s="84">
        <f>RANK(Y13,Y$12:Y$13,0)</f>
        <v>2</v>
      </c>
      <c r="B13" s="24"/>
      <c r="C13" s="72"/>
      <c r="D13" s="134" t="s">
        <v>165</v>
      </c>
      <c r="E13" s="77"/>
      <c r="F13" s="157" t="s">
        <v>8</v>
      </c>
      <c r="G13" s="151" t="s">
        <v>68</v>
      </c>
      <c r="H13" s="152"/>
      <c r="I13" s="153" t="s">
        <v>57</v>
      </c>
      <c r="J13" s="153" t="s">
        <v>41</v>
      </c>
      <c r="K13" s="79" t="s">
        <v>74</v>
      </c>
      <c r="L13" s="85">
        <v>173</v>
      </c>
      <c r="M13" s="86">
        <f>L13/2.7-IF($U13=1,0.5,IF($U13=2,1.5,0))</f>
        <v>64.074074074074076</v>
      </c>
      <c r="N13" s="87">
        <f>RANK(M13,M$12:M$13,0)</f>
        <v>2</v>
      </c>
      <c r="O13" s="85">
        <v>175.5</v>
      </c>
      <c r="P13" s="86">
        <f>O13/2.7-IF($U13=1,0.5,IF($U13=2,1.5,0))</f>
        <v>65</v>
      </c>
      <c r="Q13" s="87">
        <f>RANK(P13,P$12:P$13,0)</f>
        <v>2</v>
      </c>
      <c r="R13" s="85">
        <v>172.5</v>
      </c>
      <c r="S13" s="86">
        <f>R13/2.7-IF($U13=1,0.5,IF($U13=2,1.5,0))</f>
        <v>63.888888888888886</v>
      </c>
      <c r="T13" s="87">
        <f>RANK(S13,S$12:S$13,0)</f>
        <v>2</v>
      </c>
      <c r="U13" s="88"/>
      <c r="V13" s="88"/>
      <c r="W13" s="85">
        <f>L13+O13+R13</f>
        <v>521</v>
      </c>
      <c r="X13" s="89"/>
      <c r="Y13" s="86">
        <f>ROUND(SUM(M13,P13,S13)/3,3)</f>
        <v>64.320999999999998</v>
      </c>
      <c r="Z13" s="90" t="s">
        <v>44</v>
      </c>
    </row>
    <row r="14" spans="1:26" s="25" customFormat="1" ht="44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3.7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44" t="s">
        <v>261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3.75" customHeight="1">
      <c r="A16" s="34"/>
      <c r="B16" s="34"/>
      <c r="C16" s="34"/>
      <c r="D16" s="34"/>
      <c r="E16" s="34"/>
      <c r="F16" s="34"/>
      <c r="G16" s="34"/>
      <c r="H16" s="34"/>
      <c r="J16" s="34"/>
      <c r="K16" s="144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3.7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44" t="s">
        <v>106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.7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3.75" customHeight="1">
      <c r="A19" s="34"/>
      <c r="B19" s="34"/>
      <c r="C19" s="34"/>
      <c r="D19" s="34" t="s">
        <v>45</v>
      </c>
      <c r="E19" s="34"/>
      <c r="F19" s="34"/>
      <c r="G19" s="34"/>
      <c r="H19" s="34"/>
      <c r="J19" s="34"/>
      <c r="K19" s="144" t="s">
        <v>166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>
      <c r="D20" s="46"/>
    </row>
  </sheetData>
  <sortState ref="A12:Z13">
    <sortCondition ref="D12:D13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ageMargins left="0.42" right="0.34" top="0.33" bottom="0.19" header="0.15748031496062992" footer="0.15748031496062992"/>
  <pageSetup paperSize="9" scale="65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Normal="60" zoomScaleSheetLayoutView="75" workbookViewId="0">
      <selection activeCell="AC17" sqref="AC17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140625" style="8" customWidth="1"/>
    <col min="6" max="6" width="4.7109375" style="8" customWidth="1"/>
    <col min="7" max="7" width="35" style="8" customWidth="1"/>
    <col min="8" max="8" width="11.140625" style="8" customWidth="1"/>
    <col min="9" max="9" width="16.28515625" style="8" customWidth="1"/>
    <col min="10" max="10" width="12.7109375" style="8" hidden="1" customWidth="1"/>
    <col min="11" max="11" width="24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9.7109375" style="8" hidden="1" customWidth="1"/>
    <col min="25" max="25" width="9.7109375" style="41" customWidth="1"/>
    <col min="26" max="26" width="8.140625" style="8" customWidth="1"/>
    <col min="27" max="27" width="12.140625" style="8" customWidth="1"/>
    <col min="28" max="16384" width="9.140625" style="8"/>
  </cols>
  <sheetData>
    <row r="1" spans="1:26" ht="72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customHeight="1">
      <c r="A2" s="291" t="s">
        <v>162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258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8.5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285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60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75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60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39" customHeight="1">
      <c r="A12" s="84">
        <f>RANK(Y12,Y$12:Y$13,0)</f>
        <v>1</v>
      </c>
      <c r="B12" s="24"/>
      <c r="C12" s="72"/>
      <c r="D12" s="160" t="s">
        <v>72</v>
      </c>
      <c r="E12" s="152" t="s">
        <v>142</v>
      </c>
      <c r="F12" s="153" t="s">
        <v>8</v>
      </c>
      <c r="G12" s="189" t="s">
        <v>143</v>
      </c>
      <c r="H12" s="83"/>
      <c r="I12" s="79" t="s">
        <v>144</v>
      </c>
      <c r="J12" s="79" t="s">
        <v>60</v>
      </c>
      <c r="K12" s="79" t="s">
        <v>145</v>
      </c>
      <c r="L12" s="85">
        <v>191.5</v>
      </c>
      <c r="M12" s="86">
        <f>L12/3-IF($U12=1,0.5,IF($U12=2,1.5,0))</f>
        <v>63.833333333333336</v>
      </c>
      <c r="N12" s="87">
        <f>RANK(M12,M$12:M$13,0)</f>
        <v>2</v>
      </c>
      <c r="O12" s="85">
        <v>190.5</v>
      </c>
      <c r="P12" s="86">
        <f>O12/3-IF($U12=1,0.5,IF($U12=2,1.5,0))</f>
        <v>63.5</v>
      </c>
      <c r="Q12" s="87">
        <f>RANK(P12,P$12:P$13,0)</f>
        <v>2</v>
      </c>
      <c r="R12" s="85">
        <v>188</v>
      </c>
      <c r="S12" s="86">
        <f>R12/3-IF($U12=1,0.5,IF($U12=2,1.5,0))</f>
        <v>62.666666666666664</v>
      </c>
      <c r="T12" s="87">
        <f>RANK(S12,S$12:S$13,0)</f>
        <v>1</v>
      </c>
      <c r="U12" s="88"/>
      <c r="V12" s="88"/>
      <c r="W12" s="85">
        <f>L12+O12+R12</f>
        <v>570</v>
      </c>
      <c r="X12" s="141"/>
      <c r="Y12" s="86">
        <f>ROUND(SUM(M12,P12,S12)/3,3)</f>
        <v>63.332999999999998</v>
      </c>
      <c r="Z12" s="90" t="s">
        <v>44</v>
      </c>
    </row>
    <row r="13" spans="1:26" s="91" customFormat="1" ht="39" customHeight="1">
      <c r="A13" s="84">
        <f>RANK(Y13,Y$12:Y$13,0)</f>
        <v>2</v>
      </c>
      <c r="B13" s="24"/>
      <c r="C13" s="72"/>
      <c r="D13" s="82" t="s">
        <v>73</v>
      </c>
      <c r="E13" s="97" t="s">
        <v>59</v>
      </c>
      <c r="F13" s="98">
        <v>3</v>
      </c>
      <c r="G13" s="94" t="s">
        <v>141</v>
      </c>
      <c r="H13" s="133"/>
      <c r="I13" s="79" t="s">
        <v>140</v>
      </c>
      <c r="J13" s="79" t="s">
        <v>60</v>
      </c>
      <c r="K13" s="79" t="s">
        <v>67</v>
      </c>
      <c r="L13" s="85">
        <v>192.5</v>
      </c>
      <c r="M13" s="86">
        <f>L13/3-IF($U13=1,0.5,IF($U13=2,1.5,0))</f>
        <v>64.166666666666671</v>
      </c>
      <c r="N13" s="87">
        <f>RANK(M13,M$12:M$13,0)</f>
        <v>1</v>
      </c>
      <c r="O13" s="85">
        <v>191.5</v>
      </c>
      <c r="P13" s="86">
        <f>O13/3-IF($U13=1,0.5,IF($U13=2,1.5,0))</f>
        <v>63.833333333333336</v>
      </c>
      <c r="Q13" s="87">
        <f>RANK(P13,P$12:P$13,0)</f>
        <v>1</v>
      </c>
      <c r="R13" s="85">
        <v>185.5</v>
      </c>
      <c r="S13" s="86">
        <f>R13/3-IF($U13=1,0.5,IF($U13=2,1.5,0))</f>
        <v>61.833333333333336</v>
      </c>
      <c r="T13" s="87">
        <f>RANK(S13,S$12:S$13,0)</f>
        <v>2</v>
      </c>
      <c r="U13" s="88"/>
      <c r="V13" s="88"/>
      <c r="W13" s="85">
        <f>L13+O13+R13</f>
        <v>569.5</v>
      </c>
      <c r="X13" s="89"/>
      <c r="Y13" s="86">
        <f>ROUND(SUM(M13,P13,S13)/3,3)</f>
        <v>63.277999999999999</v>
      </c>
      <c r="Z13" s="90" t="s">
        <v>44</v>
      </c>
    </row>
    <row r="14" spans="1:26" s="25" customFormat="1" ht="44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3.7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44" t="s">
        <v>261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3.75" customHeight="1">
      <c r="A16" s="34"/>
      <c r="B16" s="34"/>
      <c r="C16" s="34"/>
      <c r="D16" s="34"/>
      <c r="E16" s="34"/>
      <c r="F16" s="34"/>
      <c r="G16" s="34"/>
      <c r="H16" s="34"/>
      <c r="J16" s="34"/>
      <c r="K16" s="144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3.7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44" t="s">
        <v>106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.7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3.75" customHeight="1">
      <c r="A19" s="34"/>
      <c r="B19" s="34"/>
      <c r="C19" s="34"/>
      <c r="D19" s="34" t="s">
        <v>45</v>
      </c>
      <c r="E19" s="34"/>
      <c r="F19" s="34"/>
      <c r="G19" s="34"/>
      <c r="H19" s="34"/>
      <c r="J19" s="34"/>
      <c r="K19" s="144" t="s">
        <v>166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>
      <c r="D20" s="46"/>
    </row>
  </sheetData>
  <protectedRanges>
    <protectedRange sqref="K12" name="Диапазон1_3_1_1_3_11_1_1_3_1_3_1_1_1_1_3_2_1_1_6_1_1"/>
  </protectedRanges>
  <sortState ref="A12:Z13">
    <sortCondition ref="A12:A13"/>
  </sortState>
  <mergeCells count="26">
    <mergeCell ref="E10:E11"/>
    <mergeCell ref="A7:Z7"/>
    <mergeCell ref="A10:A11"/>
    <mergeCell ref="X10:X11"/>
    <mergeCell ref="K10:K11"/>
    <mergeCell ref="R10:T10"/>
    <mergeCell ref="U10:U11"/>
    <mergeCell ref="V10:V11"/>
    <mergeCell ref="W10:W11"/>
    <mergeCell ref="L10:N10"/>
    <mergeCell ref="A1:Z1"/>
    <mergeCell ref="A3:Z3"/>
    <mergeCell ref="A4:Z4"/>
    <mergeCell ref="A5:Z5"/>
    <mergeCell ref="F10:F11"/>
    <mergeCell ref="G10:G11"/>
    <mergeCell ref="H10:H11"/>
    <mergeCell ref="I10:I11"/>
    <mergeCell ref="A6:Z6"/>
    <mergeCell ref="Y10:Y11"/>
    <mergeCell ref="Z10:Z11"/>
    <mergeCell ref="O10:Q10"/>
    <mergeCell ref="B10:B11"/>
    <mergeCell ref="C10:C11"/>
    <mergeCell ref="D10:D11"/>
    <mergeCell ref="A2:Z2"/>
  </mergeCells>
  <phoneticPr fontId="48" type="noConversion"/>
  <pageMargins left="0.42" right="0.34" top="0.33" bottom="0.19" header="0.15748031496062992" footer="0.15748031496062992"/>
  <pageSetup paperSize="9" scale="65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75" zoomScaleNormal="60" zoomScaleSheetLayoutView="75" workbookViewId="0">
      <selection activeCell="K12" sqref="K12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1.140625" style="8" customWidth="1"/>
    <col min="9" max="9" width="16.5703125" style="8" customWidth="1"/>
    <col min="10" max="10" width="12.7109375" style="8" hidden="1" customWidth="1"/>
    <col min="11" max="11" width="26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85546875" style="8" customWidth="1"/>
    <col min="28" max="16384" width="9.140625" style="8"/>
  </cols>
  <sheetData>
    <row r="1" spans="1:27" ht="77.25" customHeight="1">
      <c r="A1" s="289" t="s">
        <v>263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ht="18" customHeight="1">
      <c r="A2" s="325" t="s">
        <v>101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27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</row>
    <row r="4" spans="1:27" s="10" customFormat="1" ht="27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1:27" s="11" customFormat="1" ht="27" customHeight="1">
      <c r="A5" s="295" t="s">
        <v>102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27" s="118" customFormat="1" ht="18.75" customHeight="1">
      <c r="A6" s="297" t="s">
        <v>266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</row>
    <row r="7" spans="1:27" ht="3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7" s="17" customFormat="1" ht="15" customHeight="1">
      <c r="A8" s="93" t="s">
        <v>50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/>
      <c r="Z8" s="186" t="s">
        <v>203</v>
      </c>
    </row>
    <row r="9" spans="1:27" s="232" customFormat="1" ht="20.100000000000001" customHeight="1">
      <c r="A9" s="318" t="s">
        <v>30</v>
      </c>
      <c r="B9" s="313" t="s">
        <v>77</v>
      </c>
      <c r="C9" s="326" t="s">
        <v>14</v>
      </c>
      <c r="D9" s="320" t="s">
        <v>16</v>
      </c>
      <c r="E9" s="320" t="s">
        <v>3</v>
      </c>
      <c r="F9" s="318" t="s">
        <v>15</v>
      </c>
      <c r="G9" s="320" t="s">
        <v>17</v>
      </c>
      <c r="H9" s="320" t="s">
        <v>3</v>
      </c>
      <c r="I9" s="320" t="s">
        <v>4</v>
      </c>
      <c r="J9" s="233"/>
      <c r="K9" s="320" t="s">
        <v>6</v>
      </c>
      <c r="L9" s="321" t="s">
        <v>69</v>
      </c>
      <c r="M9" s="321"/>
      <c r="N9" s="321"/>
      <c r="O9" s="322" t="s">
        <v>163</v>
      </c>
      <c r="P9" s="323"/>
      <c r="Q9" s="323"/>
      <c r="R9" s="323"/>
      <c r="S9" s="323"/>
      <c r="T9" s="323"/>
      <c r="U9" s="324"/>
      <c r="V9" s="313" t="s">
        <v>22</v>
      </c>
      <c r="W9" s="315" t="s">
        <v>23</v>
      </c>
      <c r="X9" s="318"/>
      <c r="Y9" s="313" t="s">
        <v>78</v>
      </c>
      <c r="Z9" s="319" t="s">
        <v>26</v>
      </c>
      <c r="AA9" s="319" t="s">
        <v>27</v>
      </c>
    </row>
    <row r="10" spans="1:27" s="232" customFormat="1" ht="20.100000000000001" customHeight="1">
      <c r="A10" s="318"/>
      <c r="B10" s="313"/>
      <c r="C10" s="316"/>
      <c r="D10" s="320"/>
      <c r="E10" s="320"/>
      <c r="F10" s="318"/>
      <c r="G10" s="320"/>
      <c r="H10" s="320"/>
      <c r="I10" s="320"/>
      <c r="J10" s="233"/>
      <c r="K10" s="320"/>
      <c r="L10" s="321" t="s">
        <v>79</v>
      </c>
      <c r="M10" s="321"/>
      <c r="N10" s="321"/>
      <c r="O10" s="322" t="s">
        <v>80</v>
      </c>
      <c r="P10" s="323"/>
      <c r="Q10" s="323"/>
      <c r="R10" s="323"/>
      <c r="S10" s="323"/>
      <c r="T10" s="323"/>
      <c r="U10" s="324"/>
      <c r="V10" s="314"/>
      <c r="W10" s="316"/>
      <c r="X10" s="318"/>
      <c r="Y10" s="313"/>
      <c r="Z10" s="319"/>
      <c r="AA10" s="319"/>
    </row>
    <row r="11" spans="1:27" s="232" customFormat="1" ht="86.25" customHeight="1">
      <c r="A11" s="318"/>
      <c r="B11" s="313"/>
      <c r="C11" s="327"/>
      <c r="D11" s="320"/>
      <c r="E11" s="320"/>
      <c r="F11" s="318"/>
      <c r="G11" s="320"/>
      <c r="H11" s="320"/>
      <c r="I11" s="320"/>
      <c r="J11" s="233"/>
      <c r="K11" s="320"/>
      <c r="L11" s="119" t="s">
        <v>28</v>
      </c>
      <c r="M11" s="120" t="s">
        <v>29</v>
      </c>
      <c r="N11" s="119" t="s">
        <v>30</v>
      </c>
      <c r="O11" s="121" t="s">
        <v>81</v>
      </c>
      <c r="P11" s="121" t="s">
        <v>82</v>
      </c>
      <c r="Q11" s="121" t="s">
        <v>83</v>
      </c>
      <c r="R11" s="121" t="s">
        <v>84</v>
      </c>
      <c r="S11" s="120" t="s">
        <v>28</v>
      </c>
      <c r="T11" s="119" t="s">
        <v>29</v>
      </c>
      <c r="U11" s="119" t="s">
        <v>30</v>
      </c>
      <c r="V11" s="313"/>
      <c r="W11" s="317"/>
      <c r="X11" s="318"/>
      <c r="Y11" s="313"/>
      <c r="Z11" s="319"/>
      <c r="AA11" s="319"/>
    </row>
    <row r="12" spans="1:27" s="129" customFormat="1" ht="51" customHeight="1">
      <c r="A12" s="122">
        <f>RANK(Z12,Z$12:Z$16,0)</f>
        <v>1</v>
      </c>
      <c r="B12" s="123"/>
      <c r="C12" s="72"/>
      <c r="D12" s="225" t="s">
        <v>242</v>
      </c>
      <c r="E12" s="152" t="s">
        <v>93</v>
      </c>
      <c r="F12" s="182" t="s">
        <v>10</v>
      </c>
      <c r="G12" s="137" t="s">
        <v>243</v>
      </c>
      <c r="H12" s="234" t="s">
        <v>244</v>
      </c>
      <c r="I12" s="227" t="s">
        <v>89</v>
      </c>
      <c r="J12" s="116" t="s">
        <v>247</v>
      </c>
      <c r="K12" s="224" t="s">
        <v>245</v>
      </c>
      <c r="L12" s="124">
        <v>179.5</v>
      </c>
      <c r="M12" s="125">
        <f>L12/2.8</f>
        <v>64.107142857142861</v>
      </c>
      <c r="N12" s="87">
        <f>RANK(M12,M$12:M$16,0)</f>
        <v>2</v>
      </c>
      <c r="O12" s="126">
        <v>6.4</v>
      </c>
      <c r="P12" s="126">
        <v>6.5</v>
      </c>
      <c r="Q12" s="126">
        <v>6.5</v>
      </c>
      <c r="R12" s="126">
        <v>6.5</v>
      </c>
      <c r="S12" s="124">
        <f>O12+P12+Q12+R12</f>
        <v>25.9</v>
      </c>
      <c r="T12" s="125">
        <f>S12/0.4</f>
        <v>64.749999999999986</v>
      </c>
      <c r="U12" s="87">
        <f>RANK(T12,T$12:T$16,0)</f>
        <v>1</v>
      </c>
      <c r="V12" s="127"/>
      <c r="W12" s="127"/>
      <c r="X12" s="128"/>
      <c r="Y12" s="128"/>
      <c r="Z12" s="125">
        <f>(M12+T12)/2-IF($V12=1,0.5,IF($V12=2,1.5,0))</f>
        <v>64.428571428571416</v>
      </c>
      <c r="AA12" s="136" t="s">
        <v>44</v>
      </c>
    </row>
    <row r="13" spans="1:27" s="129" customFormat="1" ht="51" customHeight="1">
      <c r="A13" s="122">
        <f>RANK(Z13,Z$12:Z$16,0)</f>
        <v>2</v>
      </c>
      <c r="B13" s="123"/>
      <c r="C13" s="72"/>
      <c r="D13" s="180" t="s">
        <v>236</v>
      </c>
      <c r="E13" s="181" t="s">
        <v>91</v>
      </c>
      <c r="F13" s="182" t="s">
        <v>10</v>
      </c>
      <c r="G13" s="151" t="s">
        <v>237</v>
      </c>
      <c r="H13" s="179" t="s">
        <v>98</v>
      </c>
      <c r="I13" s="182" t="s">
        <v>89</v>
      </c>
      <c r="J13" s="116" t="s">
        <v>89</v>
      </c>
      <c r="K13" s="224" t="s">
        <v>238</v>
      </c>
      <c r="L13" s="124">
        <v>181.5</v>
      </c>
      <c r="M13" s="125">
        <f>L13/2.8</f>
        <v>64.821428571428569</v>
      </c>
      <c r="N13" s="87">
        <f>RANK(M13,M$12:M$16,0)</f>
        <v>1</v>
      </c>
      <c r="O13" s="126">
        <v>6.3</v>
      </c>
      <c r="P13" s="126">
        <v>6.4</v>
      </c>
      <c r="Q13" s="126">
        <v>6.4</v>
      </c>
      <c r="R13" s="126">
        <v>6.4</v>
      </c>
      <c r="S13" s="124">
        <f>O13+P13+Q13+R13</f>
        <v>25.5</v>
      </c>
      <c r="T13" s="125">
        <f>S13/0.4</f>
        <v>63.75</v>
      </c>
      <c r="U13" s="87">
        <f>RANK(T13,T$12:T$16,0)</f>
        <v>2</v>
      </c>
      <c r="V13" s="127"/>
      <c r="W13" s="127"/>
      <c r="X13" s="128"/>
      <c r="Y13" s="128"/>
      <c r="Z13" s="125">
        <f>(M13+T13)/2-IF($V13=1,0.5,IF($V13=2,1.5,0))</f>
        <v>64.285714285714278</v>
      </c>
      <c r="AA13" s="136" t="s">
        <v>44</v>
      </c>
    </row>
    <row r="14" spans="1:27" s="129" customFormat="1" ht="51" customHeight="1">
      <c r="A14" s="122">
        <f>RANK(Z14,Z$12:Z$16,0)</f>
        <v>3</v>
      </c>
      <c r="B14" s="123"/>
      <c r="C14" s="72"/>
      <c r="D14" s="82" t="s">
        <v>209</v>
      </c>
      <c r="E14" s="209">
        <v>49209</v>
      </c>
      <c r="F14" s="97" t="s">
        <v>8</v>
      </c>
      <c r="G14" s="82" t="s">
        <v>210</v>
      </c>
      <c r="H14" s="209">
        <v>5966</v>
      </c>
      <c r="I14" s="97" t="s">
        <v>206</v>
      </c>
      <c r="J14" s="79" t="s">
        <v>207</v>
      </c>
      <c r="K14" s="97" t="s">
        <v>281</v>
      </c>
      <c r="L14" s="124">
        <v>171.5</v>
      </c>
      <c r="M14" s="125">
        <f>L14/2.8</f>
        <v>61.250000000000007</v>
      </c>
      <c r="N14" s="87">
        <f>RANK(M14,M$12:M$16,0)</f>
        <v>3</v>
      </c>
      <c r="O14" s="126">
        <v>6.5</v>
      </c>
      <c r="P14" s="126">
        <v>6.2</v>
      </c>
      <c r="Q14" s="126">
        <v>6.3</v>
      </c>
      <c r="R14" s="126">
        <v>6.5</v>
      </c>
      <c r="S14" s="124">
        <f>O14+P14+Q14+R14</f>
        <v>25.5</v>
      </c>
      <c r="T14" s="125">
        <f>S14/0.4</f>
        <v>63.75</v>
      </c>
      <c r="U14" s="87">
        <f>RANK(T14,T$12:T$16,0)</f>
        <v>2</v>
      </c>
      <c r="V14" s="127"/>
      <c r="W14" s="127"/>
      <c r="X14" s="128"/>
      <c r="Y14" s="128"/>
      <c r="Z14" s="125">
        <f>(M14+T14)/2-IF($V14=1,0.5,IF($V14=2,1.5,0))</f>
        <v>62.5</v>
      </c>
      <c r="AA14" s="136" t="s">
        <v>44</v>
      </c>
    </row>
    <row r="15" spans="1:27" s="129" customFormat="1" ht="51" customHeight="1">
      <c r="A15" s="122">
        <f>RANK(Z15,Z$12:Z$16,0)</f>
        <v>4</v>
      </c>
      <c r="B15" s="123"/>
      <c r="C15" s="72"/>
      <c r="D15" s="199" t="s">
        <v>178</v>
      </c>
      <c r="E15" s="223" t="s">
        <v>235</v>
      </c>
      <c r="F15" s="152" t="s">
        <v>8</v>
      </c>
      <c r="G15" s="201" t="s">
        <v>175</v>
      </c>
      <c r="H15" s="221" t="s">
        <v>176</v>
      </c>
      <c r="I15" s="203" t="s">
        <v>173</v>
      </c>
      <c r="J15" s="203" t="s">
        <v>173</v>
      </c>
      <c r="K15" s="222" t="s">
        <v>174</v>
      </c>
      <c r="L15" s="124">
        <v>169.5</v>
      </c>
      <c r="M15" s="125">
        <f>L15/2.8</f>
        <v>60.535714285714292</v>
      </c>
      <c r="N15" s="87">
        <f>RANK(M15,M$12:M$16,0)</f>
        <v>4</v>
      </c>
      <c r="O15" s="126">
        <v>6.1</v>
      </c>
      <c r="P15" s="126">
        <v>5.8</v>
      </c>
      <c r="Q15" s="126">
        <v>6.1</v>
      </c>
      <c r="R15" s="126">
        <v>6.1</v>
      </c>
      <c r="S15" s="124">
        <f>O15+P15+Q15+R15</f>
        <v>24.1</v>
      </c>
      <c r="T15" s="125">
        <f>S15/0.4</f>
        <v>60.25</v>
      </c>
      <c r="U15" s="87">
        <f>RANK(T15,T$12:T$16,0)</f>
        <v>4</v>
      </c>
      <c r="V15" s="127">
        <v>2</v>
      </c>
      <c r="W15" s="127"/>
      <c r="X15" s="128"/>
      <c r="Y15" s="128"/>
      <c r="Z15" s="125">
        <f>(M15+T15)/2-IF($V15=1,0.5,IF($V15=2,1.5,0))</f>
        <v>58.892857142857146</v>
      </c>
      <c r="AA15" s="136" t="s">
        <v>44</v>
      </c>
    </row>
    <row r="16" spans="1:27" s="129" customFormat="1" ht="51" customHeight="1">
      <c r="A16" s="122">
        <f>RANK(Z16,Z$12:Z$16,0)</f>
        <v>5</v>
      </c>
      <c r="B16" s="123"/>
      <c r="C16" s="72"/>
      <c r="D16" s="210" t="s">
        <v>233</v>
      </c>
      <c r="E16" s="209">
        <v>49409</v>
      </c>
      <c r="F16" s="97" t="s">
        <v>8</v>
      </c>
      <c r="G16" s="201" t="s">
        <v>175</v>
      </c>
      <c r="H16" s="202" t="s">
        <v>176</v>
      </c>
      <c r="I16" s="203" t="s">
        <v>173</v>
      </c>
      <c r="J16" s="203" t="s">
        <v>173</v>
      </c>
      <c r="K16" s="97" t="s">
        <v>234</v>
      </c>
      <c r="L16" s="124">
        <v>165</v>
      </c>
      <c r="M16" s="125">
        <f>L16/2.8</f>
        <v>58.928571428571431</v>
      </c>
      <c r="N16" s="87">
        <f>RANK(M16,M$12:M$16,0)</f>
        <v>5</v>
      </c>
      <c r="O16" s="126">
        <v>6.1</v>
      </c>
      <c r="P16" s="126">
        <v>5.8</v>
      </c>
      <c r="Q16" s="126">
        <v>6</v>
      </c>
      <c r="R16" s="126">
        <v>6</v>
      </c>
      <c r="S16" s="124">
        <f>O16+P16+Q16+R16</f>
        <v>23.9</v>
      </c>
      <c r="T16" s="125">
        <f>S16/0.4</f>
        <v>59.749999999999993</v>
      </c>
      <c r="U16" s="87">
        <f>RANK(T16,T$12:T$16,0)</f>
        <v>5</v>
      </c>
      <c r="V16" s="127">
        <v>1</v>
      </c>
      <c r="W16" s="127"/>
      <c r="X16" s="128"/>
      <c r="Y16" s="128"/>
      <c r="Z16" s="125">
        <f>(M16+T16)/2-IF($V16=1,0.5,IF($V16=2,1.5,0))</f>
        <v>58.839285714285708</v>
      </c>
      <c r="AA16" s="136" t="s">
        <v>44</v>
      </c>
    </row>
    <row r="17" spans="1:26" s="25" customFormat="1" ht="50.25" customHeight="1">
      <c r="A17" s="26"/>
      <c r="B17" s="27"/>
      <c r="C17" s="28"/>
      <c r="D17" s="42"/>
      <c r="E17" s="3"/>
      <c r="F17" s="4"/>
      <c r="G17" s="5"/>
      <c r="H17" s="43"/>
      <c r="I17" s="44"/>
      <c r="J17" s="4"/>
      <c r="K17" s="6"/>
      <c r="L17" s="29"/>
      <c r="M17" s="30"/>
      <c r="N17" s="31"/>
      <c r="O17" s="29"/>
      <c r="P17" s="30"/>
      <c r="Q17" s="31"/>
      <c r="R17" s="29"/>
      <c r="S17" s="30"/>
      <c r="T17" s="31"/>
      <c r="U17" s="31"/>
      <c r="V17" s="31"/>
      <c r="W17" s="29"/>
      <c r="X17" s="32"/>
      <c r="Y17" s="30"/>
      <c r="Z17" s="33"/>
    </row>
    <row r="18" spans="1:26" ht="34.5" customHeight="1">
      <c r="A18" s="34"/>
      <c r="B18" s="34"/>
      <c r="C18" s="34"/>
      <c r="D18" s="34" t="s">
        <v>18</v>
      </c>
      <c r="E18" s="34"/>
      <c r="F18" s="34"/>
      <c r="G18" s="34"/>
      <c r="H18" s="34"/>
      <c r="J18" s="34"/>
      <c r="K18" s="144" t="s">
        <v>261</v>
      </c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44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 t="s">
        <v>11</v>
      </c>
      <c r="E20" s="34"/>
      <c r="F20" s="34"/>
      <c r="G20" s="34"/>
      <c r="H20" s="34"/>
      <c r="J20" s="34"/>
      <c r="K20" s="144" t="s">
        <v>106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4.5" customHeight="1">
      <c r="A21" s="34"/>
      <c r="B21" s="34"/>
      <c r="C21" s="34"/>
      <c r="D21" s="34"/>
      <c r="E21" s="34"/>
      <c r="F21" s="34"/>
      <c r="G21" s="34"/>
      <c r="H21" s="34"/>
      <c r="J21" s="34"/>
      <c r="K21" s="1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4.5" customHeight="1">
      <c r="A22" s="34"/>
      <c r="B22" s="34"/>
      <c r="C22" s="34"/>
      <c r="D22" s="34" t="s">
        <v>45</v>
      </c>
      <c r="E22" s="34"/>
      <c r="F22" s="34"/>
      <c r="G22" s="34"/>
      <c r="H22" s="34"/>
      <c r="J22" s="34"/>
      <c r="K22" s="144" t="s">
        <v>166</v>
      </c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</sheetData>
  <protectedRanges>
    <protectedRange sqref="K12" name="Диапазон1_3_1_1_3_11_1_1_3_1_1_2_1_3_3_1_1_1_1_2_1"/>
  </protectedRanges>
  <sortState ref="A12:AA16">
    <sortCondition ref="A12:A16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48" right="0.39" top="0.48" bottom="0.15748031496062992" header="0.23622047244094491" footer="0.15748031496062992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Normal="60" zoomScaleSheetLayoutView="75" workbookViewId="0">
      <selection activeCell="AB17" sqref="AB17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4.7109375" style="8" customWidth="1"/>
    <col min="7" max="7" width="35" style="8" customWidth="1"/>
    <col min="8" max="8" width="11.140625" style="8" customWidth="1"/>
    <col min="9" max="9" width="17.85546875" style="8" customWidth="1"/>
    <col min="10" max="10" width="12.7109375" style="8" hidden="1" customWidth="1"/>
    <col min="11" max="11" width="26.140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9.7109375" style="8" customWidth="1"/>
    <col min="25" max="25" width="9.7109375" style="41" customWidth="1"/>
    <col min="26" max="26" width="7" style="8" customWidth="1"/>
    <col min="27" max="16384" width="9.140625" style="8"/>
  </cols>
  <sheetData>
    <row r="1" spans="1:26" ht="72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customHeight="1">
      <c r="A2" s="291" t="s">
        <v>164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279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8.5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343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9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230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75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230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38.25" customHeight="1">
      <c r="A12" s="84">
        <f>RANK(Y12,Y$12:Y$13,0)</f>
        <v>1</v>
      </c>
      <c r="B12" s="24"/>
      <c r="C12" s="72"/>
      <c r="D12" s="210" t="s">
        <v>232</v>
      </c>
      <c r="E12" s="209">
        <v>24179</v>
      </c>
      <c r="F12" s="97" t="s">
        <v>8</v>
      </c>
      <c r="G12" s="211" t="s">
        <v>231</v>
      </c>
      <c r="H12" s="209"/>
      <c r="I12" s="155" t="s">
        <v>173</v>
      </c>
      <c r="J12" s="155" t="s">
        <v>173</v>
      </c>
      <c r="K12" s="222" t="s">
        <v>174</v>
      </c>
      <c r="L12" s="85">
        <v>143.5</v>
      </c>
      <c r="M12" s="86">
        <f>L12/2.2-IF($U12=1,0.5,IF($U12=2,1.5,0))</f>
        <v>65.22727272727272</v>
      </c>
      <c r="N12" s="87">
        <f>RANK(M12,M$12:M$13,0)</f>
        <v>1</v>
      </c>
      <c r="O12" s="85">
        <v>145.5</v>
      </c>
      <c r="P12" s="86">
        <f>O12/2.2-IF($U12=1,0.5,IF($U12=2,1.5,0))</f>
        <v>66.136363636363626</v>
      </c>
      <c r="Q12" s="87">
        <f>RANK(P12,P$12:P$13,0)</f>
        <v>1</v>
      </c>
      <c r="R12" s="85">
        <v>142</v>
      </c>
      <c r="S12" s="86">
        <f>R12/2.2-IF($U12=1,0.5,IF($U12=2,1.5,0))</f>
        <v>64.545454545454547</v>
      </c>
      <c r="T12" s="87">
        <f>RANK(S12,S$12:S$13,0)</f>
        <v>2</v>
      </c>
      <c r="U12" s="88"/>
      <c r="V12" s="88"/>
      <c r="W12" s="85">
        <f>L12+O12+R12</f>
        <v>431</v>
      </c>
      <c r="X12" s="89"/>
      <c r="Y12" s="86">
        <f>ROUND(SUM(M12,P12,S12)/3,3)</f>
        <v>65.302999999999997</v>
      </c>
      <c r="Z12" s="90" t="s">
        <v>44</v>
      </c>
    </row>
    <row r="13" spans="1:26" s="135" customFormat="1" ht="38.25" customHeight="1">
      <c r="A13" s="84">
        <f>RANK(Y13,Y$12:Y$13,0)</f>
        <v>2</v>
      </c>
      <c r="B13" s="24"/>
      <c r="C13" s="72"/>
      <c r="D13" s="210" t="s">
        <v>214</v>
      </c>
      <c r="E13" s="209">
        <v>28401</v>
      </c>
      <c r="F13" s="97" t="s">
        <v>8</v>
      </c>
      <c r="G13" s="211" t="s">
        <v>216</v>
      </c>
      <c r="H13" s="209">
        <v>15978</v>
      </c>
      <c r="I13" s="155" t="s">
        <v>260</v>
      </c>
      <c r="J13" s="155" t="s">
        <v>41</v>
      </c>
      <c r="K13" s="97" t="s">
        <v>239</v>
      </c>
      <c r="L13" s="85">
        <v>128</v>
      </c>
      <c r="M13" s="86">
        <f>L13/2.2-IF($U13=1,0.5,IF($U13=2,1.5,0))</f>
        <v>58.18181818181818</v>
      </c>
      <c r="N13" s="87">
        <f>RANK(M13,M$12:M$13,0)</f>
        <v>2</v>
      </c>
      <c r="O13" s="85">
        <v>133</v>
      </c>
      <c r="P13" s="86">
        <f>O13/2.2-IF($U13=1,0.5,IF($U13=2,1.5,0))</f>
        <v>60.454545454545446</v>
      </c>
      <c r="Q13" s="87">
        <f>RANK(P13,P$12:P$13,0)</f>
        <v>2</v>
      </c>
      <c r="R13" s="85">
        <v>143</v>
      </c>
      <c r="S13" s="86">
        <f>R13/2.2-IF($U13=1,0.5,IF($U13=2,1.5,0))</f>
        <v>65</v>
      </c>
      <c r="T13" s="87">
        <f>RANK(S13,S$12:S$13,0)</f>
        <v>1</v>
      </c>
      <c r="U13" s="88"/>
      <c r="V13" s="88"/>
      <c r="W13" s="85">
        <f>L13+O13+R13</f>
        <v>404</v>
      </c>
      <c r="X13" s="89"/>
      <c r="Y13" s="86">
        <f>ROUND(SUM(M13,P13,S13)/3,3)</f>
        <v>61.212000000000003</v>
      </c>
      <c r="Z13" s="90" t="s">
        <v>44</v>
      </c>
    </row>
    <row r="14" spans="1:26" s="25" customFormat="1" ht="44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3.7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44" t="s">
        <v>261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3.75" customHeight="1">
      <c r="A16" s="34"/>
      <c r="B16" s="34"/>
      <c r="C16" s="34"/>
      <c r="D16" s="34"/>
      <c r="E16" s="34"/>
      <c r="F16" s="34"/>
      <c r="G16" s="34"/>
      <c r="H16" s="34"/>
      <c r="J16" s="34"/>
      <c r="K16" s="144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3.7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44" t="s">
        <v>106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.7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3.75" customHeight="1">
      <c r="A19" s="34"/>
      <c r="B19" s="34"/>
      <c r="C19" s="34"/>
      <c r="D19" s="34" t="s">
        <v>45</v>
      </c>
      <c r="E19" s="34"/>
      <c r="F19" s="34"/>
      <c r="G19" s="34"/>
      <c r="H19" s="34"/>
      <c r="J19" s="34"/>
      <c r="K19" s="144" t="s">
        <v>166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>
      <c r="D20" s="46"/>
    </row>
  </sheetData>
  <sortState ref="A12:Z13">
    <sortCondition ref="A12:A13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ageMargins left="0.38" right="0.4" top="0.23" bottom="0.19" header="0.15748031496062992" footer="0.15748031496062992"/>
  <pageSetup paperSize="9" scale="62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75" zoomScaleNormal="60" zoomScaleSheetLayoutView="75" workbookViewId="0">
      <selection activeCell="AB16" sqref="AB16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85546875" style="8" customWidth="1"/>
    <col min="6" max="6" width="5.140625" style="8" customWidth="1"/>
    <col min="7" max="7" width="35" style="8" customWidth="1"/>
    <col min="8" max="8" width="11.140625" style="8" customWidth="1"/>
    <col min="9" max="9" width="17.85546875" style="8" customWidth="1"/>
    <col min="10" max="10" width="12.7109375" style="8" hidden="1" customWidth="1"/>
    <col min="11" max="11" width="24.710937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9.7109375" style="8" hidden="1" customWidth="1"/>
    <col min="25" max="25" width="9.7109375" style="41" customWidth="1"/>
    <col min="26" max="26" width="7" style="8" customWidth="1"/>
    <col min="27" max="16384" width="9.140625" style="8"/>
  </cols>
  <sheetData>
    <row r="1" spans="1:26" ht="72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customHeight="1">
      <c r="A2" s="291" t="s">
        <v>162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259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8.5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344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9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193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49</v>
      </c>
      <c r="Y10" s="304" t="s">
        <v>26</v>
      </c>
      <c r="Z10" s="304" t="s">
        <v>27</v>
      </c>
    </row>
    <row r="11" spans="1:26" s="20" customFormat="1" ht="39.75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193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04"/>
    </row>
    <row r="12" spans="1:26" s="91" customFormat="1" ht="39" customHeight="1">
      <c r="A12" s="84">
        <f t="shared" ref="A12:A22" si="0">RANK(Y12,Y$12:Y$22,0)</f>
        <v>1</v>
      </c>
      <c r="B12" s="24"/>
      <c r="C12" s="72"/>
      <c r="D12" s="240" t="s">
        <v>248</v>
      </c>
      <c r="E12" s="183" t="s">
        <v>87</v>
      </c>
      <c r="F12" s="183" t="s">
        <v>8</v>
      </c>
      <c r="G12" s="137" t="s">
        <v>249</v>
      </c>
      <c r="H12" s="236" t="s">
        <v>88</v>
      </c>
      <c r="I12" s="78" t="s">
        <v>89</v>
      </c>
      <c r="J12" s="76" t="s">
        <v>89</v>
      </c>
      <c r="K12" s="79" t="s">
        <v>90</v>
      </c>
      <c r="L12" s="85">
        <v>144.5</v>
      </c>
      <c r="M12" s="86">
        <f t="shared" ref="M12:M22" si="1">L12/2.2-IF($U12=1,0.5,IF($U12=2,1.5,0))</f>
        <v>65.681818181818173</v>
      </c>
      <c r="N12" s="87">
        <f t="shared" ref="N12:N22" si="2">RANK(M12,M$12:M$22,0)</f>
        <v>3</v>
      </c>
      <c r="O12" s="85">
        <v>142.5</v>
      </c>
      <c r="P12" s="86">
        <f t="shared" ref="P12:P22" si="3">O12/2.2-IF($U12=1,0.5,IF($U12=2,1.5,0))</f>
        <v>64.772727272727266</v>
      </c>
      <c r="Q12" s="87">
        <f t="shared" ref="Q12:Q22" si="4">RANK(P12,P$12:P$22,0)</f>
        <v>3</v>
      </c>
      <c r="R12" s="85">
        <v>150</v>
      </c>
      <c r="S12" s="86">
        <f t="shared" ref="S12:S22" si="5">R12/2.2-IF($U12=1,0.5,IF($U12=2,1.5,0))</f>
        <v>68.181818181818173</v>
      </c>
      <c r="T12" s="87">
        <f t="shared" ref="T12:T22" si="6">RANK(S12,S$12:S$22,0)</f>
        <v>1</v>
      </c>
      <c r="U12" s="88"/>
      <c r="V12" s="88"/>
      <c r="W12" s="85">
        <f t="shared" ref="W12:W22" si="7">L12+O12+R12</f>
        <v>437</v>
      </c>
      <c r="X12" s="141"/>
      <c r="Y12" s="86">
        <f t="shared" ref="Y12:Y22" si="8">ROUND(SUM(M12,P12,S12)/3,3)</f>
        <v>66.212000000000003</v>
      </c>
      <c r="Z12" s="90" t="s">
        <v>44</v>
      </c>
    </row>
    <row r="13" spans="1:26" s="91" customFormat="1" ht="39" customHeight="1">
      <c r="A13" s="84">
        <f t="shared" si="0"/>
        <v>2</v>
      </c>
      <c r="B13" s="24"/>
      <c r="C13" s="72"/>
      <c r="D13" s="160" t="s">
        <v>246</v>
      </c>
      <c r="E13" s="152" t="s">
        <v>99</v>
      </c>
      <c r="F13" s="153">
        <v>3</v>
      </c>
      <c r="G13" s="151" t="s">
        <v>237</v>
      </c>
      <c r="H13" s="185" t="s">
        <v>98</v>
      </c>
      <c r="I13" s="153" t="s">
        <v>89</v>
      </c>
      <c r="J13" s="153" t="s">
        <v>89</v>
      </c>
      <c r="K13" s="79" t="s">
        <v>90</v>
      </c>
      <c r="L13" s="85">
        <v>147.5</v>
      </c>
      <c r="M13" s="86">
        <f t="shared" si="1"/>
        <v>67.045454545454547</v>
      </c>
      <c r="N13" s="87">
        <f t="shared" si="2"/>
        <v>1</v>
      </c>
      <c r="O13" s="85">
        <v>141</v>
      </c>
      <c r="P13" s="86">
        <f t="shared" si="3"/>
        <v>64.090909090909079</v>
      </c>
      <c r="Q13" s="87">
        <f t="shared" si="4"/>
        <v>7</v>
      </c>
      <c r="R13" s="85">
        <v>146.5</v>
      </c>
      <c r="S13" s="86">
        <f t="shared" si="5"/>
        <v>66.590909090909079</v>
      </c>
      <c r="T13" s="87">
        <f t="shared" si="6"/>
        <v>3</v>
      </c>
      <c r="U13" s="88"/>
      <c r="V13" s="88"/>
      <c r="W13" s="85">
        <f t="shared" si="7"/>
        <v>435</v>
      </c>
      <c r="X13" s="89"/>
      <c r="Y13" s="86">
        <f t="shared" si="8"/>
        <v>65.909000000000006</v>
      </c>
      <c r="Z13" s="90" t="s">
        <v>44</v>
      </c>
    </row>
    <row r="14" spans="1:26" s="91" customFormat="1" ht="39" customHeight="1">
      <c r="A14" s="84">
        <f t="shared" si="0"/>
        <v>3</v>
      </c>
      <c r="B14" s="24"/>
      <c r="C14" s="72"/>
      <c r="D14" s="235" t="s">
        <v>242</v>
      </c>
      <c r="E14" s="152" t="s">
        <v>93</v>
      </c>
      <c r="F14" s="153" t="s">
        <v>10</v>
      </c>
      <c r="G14" s="137" t="s">
        <v>243</v>
      </c>
      <c r="H14" s="236" t="s">
        <v>244</v>
      </c>
      <c r="I14" s="153" t="s">
        <v>89</v>
      </c>
      <c r="J14" s="76" t="s">
        <v>247</v>
      </c>
      <c r="K14" s="184" t="s">
        <v>245</v>
      </c>
      <c r="L14" s="85">
        <v>145</v>
      </c>
      <c r="M14" s="86">
        <f t="shared" si="1"/>
        <v>65.909090909090907</v>
      </c>
      <c r="N14" s="87">
        <f t="shared" si="2"/>
        <v>2</v>
      </c>
      <c r="O14" s="85">
        <v>142.5</v>
      </c>
      <c r="P14" s="86">
        <f t="shared" si="3"/>
        <v>64.772727272727266</v>
      </c>
      <c r="Q14" s="87">
        <f t="shared" si="4"/>
        <v>3</v>
      </c>
      <c r="R14" s="85">
        <v>147</v>
      </c>
      <c r="S14" s="86">
        <f t="shared" si="5"/>
        <v>66.818181818181813</v>
      </c>
      <c r="T14" s="87">
        <f t="shared" si="6"/>
        <v>2</v>
      </c>
      <c r="U14" s="88"/>
      <c r="V14" s="88"/>
      <c r="W14" s="85">
        <f t="shared" si="7"/>
        <v>434.5</v>
      </c>
      <c r="X14" s="89"/>
      <c r="Y14" s="86">
        <f t="shared" si="8"/>
        <v>65.832999999999998</v>
      </c>
      <c r="Z14" s="90" t="s">
        <v>44</v>
      </c>
    </row>
    <row r="15" spans="1:26" s="91" customFormat="1" ht="39" customHeight="1">
      <c r="A15" s="84">
        <f t="shared" si="0"/>
        <v>4</v>
      </c>
      <c r="B15" s="24"/>
      <c r="C15" s="72"/>
      <c r="D15" s="160" t="s">
        <v>221</v>
      </c>
      <c r="E15" s="152"/>
      <c r="F15" s="153" t="s">
        <v>8</v>
      </c>
      <c r="G15" s="151" t="s">
        <v>286</v>
      </c>
      <c r="H15" s="152" t="s">
        <v>219</v>
      </c>
      <c r="I15" s="153" t="s">
        <v>220</v>
      </c>
      <c r="J15" s="153" t="s">
        <v>58</v>
      </c>
      <c r="K15" s="79" t="s">
        <v>67</v>
      </c>
      <c r="L15" s="85">
        <v>141.5</v>
      </c>
      <c r="M15" s="86">
        <f t="shared" si="1"/>
        <v>64.318181818181813</v>
      </c>
      <c r="N15" s="87">
        <f t="shared" si="2"/>
        <v>5</v>
      </c>
      <c r="O15" s="85">
        <v>145.5</v>
      </c>
      <c r="P15" s="86">
        <f t="shared" si="3"/>
        <v>66.136363636363626</v>
      </c>
      <c r="Q15" s="87">
        <f t="shared" si="4"/>
        <v>1</v>
      </c>
      <c r="R15" s="85">
        <v>146</v>
      </c>
      <c r="S15" s="86">
        <f t="shared" si="5"/>
        <v>66.36363636363636</v>
      </c>
      <c r="T15" s="87">
        <f t="shared" si="6"/>
        <v>4</v>
      </c>
      <c r="U15" s="88"/>
      <c r="V15" s="88"/>
      <c r="W15" s="85">
        <f t="shared" si="7"/>
        <v>433</v>
      </c>
      <c r="X15" s="141"/>
      <c r="Y15" s="86">
        <f t="shared" si="8"/>
        <v>65.605999999999995</v>
      </c>
      <c r="Z15" s="90" t="s">
        <v>44</v>
      </c>
    </row>
    <row r="16" spans="1:26" s="91" customFormat="1" ht="39" customHeight="1">
      <c r="A16" s="84">
        <f t="shared" si="0"/>
        <v>5</v>
      </c>
      <c r="B16" s="24"/>
      <c r="C16" s="72"/>
      <c r="D16" s="82" t="s">
        <v>229</v>
      </c>
      <c r="E16" s="209">
        <v>67904</v>
      </c>
      <c r="F16" s="97" t="s">
        <v>215</v>
      </c>
      <c r="G16" s="82" t="s">
        <v>230</v>
      </c>
      <c r="H16" s="209">
        <v>24545</v>
      </c>
      <c r="I16" s="97" t="s">
        <v>129</v>
      </c>
      <c r="J16" s="153" t="s">
        <v>127</v>
      </c>
      <c r="K16" s="194" t="s">
        <v>128</v>
      </c>
      <c r="L16" s="85">
        <v>142.5</v>
      </c>
      <c r="M16" s="86">
        <f t="shared" si="1"/>
        <v>64.772727272727266</v>
      </c>
      <c r="N16" s="87">
        <f t="shared" si="2"/>
        <v>4</v>
      </c>
      <c r="O16" s="85">
        <v>143</v>
      </c>
      <c r="P16" s="86">
        <f t="shared" si="3"/>
        <v>65</v>
      </c>
      <c r="Q16" s="87">
        <f t="shared" si="4"/>
        <v>2</v>
      </c>
      <c r="R16" s="85">
        <v>140.5</v>
      </c>
      <c r="S16" s="86">
        <f t="shared" si="5"/>
        <v>63.86363636363636</v>
      </c>
      <c r="T16" s="87">
        <f t="shared" si="6"/>
        <v>8</v>
      </c>
      <c r="U16" s="88"/>
      <c r="V16" s="88"/>
      <c r="W16" s="85">
        <f t="shared" si="7"/>
        <v>426</v>
      </c>
      <c r="X16" s="89"/>
      <c r="Y16" s="86">
        <f t="shared" si="8"/>
        <v>64.545000000000002</v>
      </c>
      <c r="Z16" s="90" t="s">
        <v>44</v>
      </c>
    </row>
    <row r="17" spans="1:26" s="91" customFormat="1" ht="39" customHeight="1">
      <c r="A17" s="84">
        <f t="shared" si="0"/>
        <v>6</v>
      </c>
      <c r="B17" s="24"/>
      <c r="C17" s="72"/>
      <c r="D17" s="82" t="s">
        <v>179</v>
      </c>
      <c r="E17" s="209">
        <v>3793</v>
      </c>
      <c r="F17" s="97" t="s">
        <v>8</v>
      </c>
      <c r="G17" s="82" t="s">
        <v>228</v>
      </c>
      <c r="H17" s="209">
        <v>19017</v>
      </c>
      <c r="I17" s="97" t="s">
        <v>129</v>
      </c>
      <c r="J17" s="153" t="s">
        <v>127</v>
      </c>
      <c r="K17" s="194" t="s">
        <v>128</v>
      </c>
      <c r="L17" s="85">
        <v>140.5</v>
      </c>
      <c r="M17" s="86">
        <f t="shared" si="1"/>
        <v>63.86363636363636</v>
      </c>
      <c r="N17" s="87">
        <f t="shared" si="2"/>
        <v>7</v>
      </c>
      <c r="O17" s="85">
        <v>141.5</v>
      </c>
      <c r="P17" s="86">
        <f t="shared" si="3"/>
        <v>64.318181818181813</v>
      </c>
      <c r="Q17" s="87">
        <f t="shared" si="4"/>
        <v>6</v>
      </c>
      <c r="R17" s="85">
        <v>143</v>
      </c>
      <c r="S17" s="86">
        <f t="shared" si="5"/>
        <v>65</v>
      </c>
      <c r="T17" s="87">
        <f t="shared" si="6"/>
        <v>6</v>
      </c>
      <c r="U17" s="88"/>
      <c r="V17" s="88"/>
      <c r="W17" s="85">
        <f t="shared" si="7"/>
        <v>425</v>
      </c>
      <c r="X17" s="141"/>
      <c r="Y17" s="86">
        <f t="shared" si="8"/>
        <v>64.394000000000005</v>
      </c>
      <c r="Z17" s="90" t="s">
        <v>44</v>
      </c>
    </row>
    <row r="18" spans="1:26" s="91" customFormat="1" ht="39" customHeight="1">
      <c r="A18" s="84">
        <f t="shared" si="0"/>
        <v>7</v>
      </c>
      <c r="B18" s="24"/>
      <c r="C18" s="72"/>
      <c r="D18" s="160" t="s">
        <v>250</v>
      </c>
      <c r="E18" s="152"/>
      <c r="F18" s="183" t="s">
        <v>8</v>
      </c>
      <c r="G18" s="151" t="s">
        <v>237</v>
      </c>
      <c r="H18" s="185" t="s">
        <v>98</v>
      </c>
      <c r="I18" s="153" t="s">
        <v>89</v>
      </c>
      <c r="J18" s="153" t="s">
        <v>251</v>
      </c>
      <c r="K18" s="184" t="s">
        <v>245</v>
      </c>
      <c r="L18" s="85">
        <v>141</v>
      </c>
      <c r="M18" s="86">
        <f t="shared" si="1"/>
        <v>64.090909090909079</v>
      </c>
      <c r="N18" s="87">
        <f t="shared" si="2"/>
        <v>6</v>
      </c>
      <c r="O18" s="85">
        <v>136</v>
      </c>
      <c r="P18" s="86">
        <f t="shared" si="3"/>
        <v>61.818181818181813</v>
      </c>
      <c r="Q18" s="87">
        <f t="shared" si="4"/>
        <v>10</v>
      </c>
      <c r="R18" s="85">
        <v>144</v>
      </c>
      <c r="S18" s="86">
        <f t="shared" si="5"/>
        <v>65.454545454545453</v>
      </c>
      <c r="T18" s="87">
        <f t="shared" si="6"/>
        <v>5</v>
      </c>
      <c r="U18" s="88"/>
      <c r="V18" s="88"/>
      <c r="W18" s="85">
        <f t="shared" si="7"/>
        <v>421</v>
      </c>
      <c r="X18" s="89"/>
      <c r="Y18" s="86">
        <f t="shared" si="8"/>
        <v>63.787999999999997</v>
      </c>
      <c r="Z18" s="90" t="s">
        <v>44</v>
      </c>
    </row>
    <row r="19" spans="1:26" s="91" customFormat="1" ht="39" customHeight="1">
      <c r="A19" s="84">
        <f t="shared" si="0"/>
        <v>8</v>
      </c>
      <c r="B19" s="24"/>
      <c r="C19" s="72"/>
      <c r="D19" s="80" t="s">
        <v>167</v>
      </c>
      <c r="E19" s="97" t="s">
        <v>168</v>
      </c>
      <c r="F19" s="79" t="s">
        <v>8</v>
      </c>
      <c r="G19" s="102" t="s">
        <v>169</v>
      </c>
      <c r="H19" s="83" t="s">
        <v>170</v>
      </c>
      <c r="I19" s="79" t="s">
        <v>171</v>
      </c>
      <c r="J19" s="79" t="s">
        <v>41</v>
      </c>
      <c r="K19" s="79" t="s">
        <v>201</v>
      </c>
      <c r="L19" s="85">
        <v>138</v>
      </c>
      <c r="M19" s="86">
        <f t="shared" si="1"/>
        <v>62.72727272727272</v>
      </c>
      <c r="N19" s="87">
        <f t="shared" si="2"/>
        <v>11</v>
      </c>
      <c r="O19" s="85">
        <v>142</v>
      </c>
      <c r="P19" s="86">
        <f t="shared" si="3"/>
        <v>64.545454545454547</v>
      </c>
      <c r="Q19" s="87">
        <f t="shared" si="4"/>
        <v>5</v>
      </c>
      <c r="R19" s="85">
        <v>140.5</v>
      </c>
      <c r="S19" s="86">
        <f t="shared" si="5"/>
        <v>63.86363636363636</v>
      </c>
      <c r="T19" s="87">
        <f t="shared" si="6"/>
        <v>8</v>
      </c>
      <c r="U19" s="88"/>
      <c r="V19" s="88"/>
      <c r="W19" s="85">
        <f t="shared" si="7"/>
        <v>420.5</v>
      </c>
      <c r="X19" s="89"/>
      <c r="Y19" s="86">
        <f t="shared" si="8"/>
        <v>63.712000000000003</v>
      </c>
      <c r="Z19" s="90" t="s">
        <v>44</v>
      </c>
    </row>
    <row r="20" spans="1:26" s="91" customFormat="1" ht="39" customHeight="1">
      <c r="A20" s="84">
        <f t="shared" si="0"/>
        <v>9</v>
      </c>
      <c r="B20" s="24"/>
      <c r="C20" s="72"/>
      <c r="D20" s="82" t="s">
        <v>213</v>
      </c>
      <c r="E20" s="209">
        <v>112902</v>
      </c>
      <c r="F20" s="97" t="s">
        <v>8</v>
      </c>
      <c r="G20" s="82" t="s">
        <v>205</v>
      </c>
      <c r="H20" s="209">
        <v>9120</v>
      </c>
      <c r="I20" s="97" t="s">
        <v>206</v>
      </c>
      <c r="J20" s="79" t="s">
        <v>207</v>
      </c>
      <c r="K20" s="97" t="s">
        <v>281</v>
      </c>
      <c r="L20" s="85">
        <v>140.5</v>
      </c>
      <c r="M20" s="86">
        <f t="shared" si="1"/>
        <v>63.86363636363636</v>
      </c>
      <c r="N20" s="87">
        <f t="shared" si="2"/>
        <v>7</v>
      </c>
      <c r="O20" s="85">
        <v>136</v>
      </c>
      <c r="P20" s="86">
        <f t="shared" si="3"/>
        <v>61.818181818181813</v>
      </c>
      <c r="Q20" s="87">
        <f t="shared" si="4"/>
        <v>10</v>
      </c>
      <c r="R20" s="85">
        <v>141.5</v>
      </c>
      <c r="S20" s="86">
        <f t="shared" si="5"/>
        <v>64.318181818181813</v>
      </c>
      <c r="T20" s="87">
        <f t="shared" si="6"/>
        <v>7</v>
      </c>
      <c r="U20" s="88"/>
      <c r="V20" s="88">
        <v>1</v>
      </c>
      <c r="W20" s="85">
        <f t="shared" si="7"/>
        <v>418</v>
      </c>
      <c r="X20" s="141"/>
      <c r="Y20" s="86">
        <f t="shared" si="8"/>
        <v>63.332999999999998</v>
      </c>
      <c r="Z20" s="90" t="s">
        <v>44</v>
      </c>
    </row>
    <row r="21" spans="1:26" s="91" customFormat="1" ht="39" customHeight="1">
      <c r="A21" s="84">
        <f t="shared" si="0"/>
        <v>10</v>
      </c>
      <c r="B21" s="24"/>
      <c r="C21" s="72"/>
      <c r="D21" s="82" t="s">
        <v>212</v>
      </c>
      <c r="E21" s="97" t="s">
        <v>280</v>
      </c>
      <c r="F21" s="97" t="s">
        <v>8</v>
      </c>
      <c r="G21" s="82" t="s">
        <v>205</v>
      </c>
      <c r="H21" s="209">
        <v>9120</v>
      </c>
      <c r="I21" s="97" t="s">
        <v>206</v>
      </c>
      <c r="J21" s="79" t="s">
        <v>207</v>
      </c>
      <c r="K21" s="97" t="s">
        <v>281</v>
      </c>
      <c r="L21" s="85">
        <v>140</v>
      </c>
      <c r="M21" s="86">
        <f t="shared" si="1"/>
        <v>63.636363636363633</v>
      </c>
      <c r="N21" s="87">
        <f t="shared" si="2"/>
        <v>9</v>
      </c>
      <c r="O21" s="85">
        <v>138.5</v>
      </c>
      <c r="P21" s="86">
        <f t="shared" si="3"/>
        <v>62.954545454545446</v>
      </c>
      <c r="Q21" s="87">
        <f t="shared" si="4"/>
        <v>8</v>
      </c>
      <c r="R21" s="85">
        <v>136</v>
      </c>
      <c r="S21" s="86">
        <f t="shared" si="5"/>
        <v>61.818181818181813</v>
      </c>
      <c r="T21" s="87">
        <f t="shared" si="6"/>
        <v>10</v>
      </c>
      <c r="U21" s="88"/>
      <c r="V21" s="88"/>
      <c r="W21" s="85">
        <f t="shared" si="7"/>
        <v>414.5</v>
      </c>
      <c r="X21" s="141"/>
      <c r="Y21" s="86">
        <f t="shared" si="8"/>
        <v>62.802999999999997</v>
      </c>
      <c r="Z21" s="90" t="s">
        <v>44</v>
      </c>
    </row>
    <row r="22" spans="1:26" s="135" customFormat="1" ht="39" customHeight="1">
      <c r="A22" s="84">
        <f t="shared" si="0"/>
        <v>11</v>
      </c>
      <c r="B22" s="24"/>
      <c r="C22" s="72"/>
      <c r="D22" s="237" t="s">
        <v>222</v>
      </c>
      <c r="E22" s="101" t="s">
        <v>223</v>
      </c>
      <c r="F22" s="78" t="s">
        <v>8</v>
      </c>
      <c r="G22" s="151" t="s">
        <v>224</v>
      </c>
      <c r="H22" s="152" t="s">
        <v>225</v>
      </c>
      <c r="I22" s="238" t="s">
        <v>226</v>
      </c>
      <c r="J22" s="239" t="s">
        <v>227</v>
      </c>
      <c r="K22" s="239" t="s">
        <v>241</v>
      </c>
      <c r="L22" s="85">
        <v>140.5</v>
      </c>
      <c r="M22" s="86">
        <f t="shared" si="1"/>
        <v>63.36363636363636</v>
      </c>
      <c r="N22" s="87">
        <f t="shared" si="2"/>
        <v>10</v>
      </c>
      <c r="O22" s="85">
        <v>138</v>
      </c>
      <c r="P22" s="86">
        <f t="shared" si="3"/>
        <v>62.22727272727272</v>
      </c>
      <c r="Q22" s="87">
        <f t="shared" si="4"/>
        <v>9</v>
      </c>
      <c r="R22" s="85">
        <v>136.5</v>
      </c>
      <c r="S22" s="86">
        <f t="shared" si="5"/>
        <v>61.54545454545454</v>
      </c>
      <c r="T22" s="87">
        <f t="shared" si="6"/>
        <v>11</v>
      </c>
      <c r="U22" s="88">
        <v>1</v>
      </c>
      <c r="V22" s="88"/>
      <c r="W22" s="85">
        <f t="shared" si="7"/>
        <v>415</v>
      </c>
      <c r="X22" s="141"/>
      <c r="Y22" s="86">
        <f t="shared" si="8"/>
        <v>62.378999999999998</v>
      </c>
      <c r="Z22" s="90" t="s">
        <v>44</v>
      </c>
    </row>
    <row r="23" spans="1:26" s="25" customFormat="1" ht="33" customHeight="1">
      <c r="A23" s="26"/>
      <c r="B23" s="27"/>
      <c r="C23" s="28"/>
      <c r="D23" s="42"/>
      <c r="E23" s="3"/>
      <c r="F23" s="4"/>
      <c r="G23" s="5"/>
      <c r="H23" s="43"/>
      <c r="I23" s="44"/>
      <c r="J23" s="4"/>
      <c r="K23" s="6"/>
      <c r="L23" s="29"/>
      <c r="M23" s="30"/>
      <c r="N23" s="31"/>
      <c r="O23" s="29"/>
      <c r="P23" s="30"/>
      <c r="Q23" s="31"/>
      <c r="R23" s="29"/>
      <c r="S23" s="30"/>
      <c r="T23" s="31"/>
      <c r="U23" s="31"/>
      <c r="V23" s="31"/>
      <c r="W23" s="29"/>
      <c r="X23" s="32"/>
      <c r="Y23" s="30"/>
      <c r="Z23" s="33"/>
    </row>
    <row r="24" spans="1:26" ht="33" customHeight="1">
      <c r="A24" s="34"/>
      <c r="B24" s="34"/>
      <c r="C24" s="34"/>
      <c r="D24" s="34" t="s">
        <v>18</v>
      </c>
      <c r="E24" s="34"/>
      <c r="F24" s="34"/>
      <c r="G24" s="34"/>
      <c r="H24" s="34"/>
      <c r="J24" s="34"/>
      <c r="K24" s="144" t="s">
        <v>261</v>
      </c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33" customHeight="1">
      <c r="A25" s="34"/>
      <c r="B25" s="34"/>
      <c r="C25" s="34"/>
      <c r="D25" s="34"/>
      <c r="E25" s="34"/>
      <c r="F25" s="34"/>
      <c r="G25" s="34"/>
      <c r="H25" s="34"/>
      <c r="J25" s="34"/>
      <c r="K25" s="144"/>
      <c r="L25" s="35"/>
      <c r="M25" s="36"/>
      <c r="N25" s="34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6" ht="33" customHeight="1">
      <c r="A26" s="34"/>
      <c r="B26" s="34"/>
      <c r="C26" s="34"/>
      <c r="D26" s="34" t="s">
        <v>11</v>
      </c>
      <c r="E26" s="34"/>
      <c r="F26" s="34"/>
      <c r="G26" s="34"/>
      <c r="H26" s="34"/>
      <c r="J26" s="34"/>
      <c r="K26" s="144" t="s">
        <v>106</v>
      </c>
      <c r="L26" s="35"/>
      <c r="M26" s="36"/>
      <c r="N26" s="34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6" ht="33" customHeight="1">
      <c r="A27" s="34"/>
      <c r="B27" s="34"/>
      <c r="C27" s="34"/>
      <c r="D27" s="34"/>
      <c r="E27" s="34"/>
      <c r="F27" s="34"/>
      <c r="G27" s="34"/>
      <c r="H27" s="34"/>
      <c r="J27" s="34"/>
      <c r="K27" s="1"/>
      <c r="L27" s="35"/>
      <c r="M27" s="36"/>
      <c r="N27" s="34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  <row r="28" spans="1:26" ht="33" customHeight="1">
      <c r="A28" s="34"/>
      <c r="B28" s="34"/>
      <c r="C28" s="34"/>
      <c r="D28" s="34" t="s">
        <v>45</v>
      </c>
      <c r="E28" s="34"/>
      <c r="F28" s="34"/>
      <c r="G28" s="34"/>
      <c r="H28" s="34"/>
      <c r="J28" s="34"/>
      <c r="K28" s="144" t="s">
        <v>166</v>
      </c>
      <c r="L28" s="35"/>
      <c r="M28" s="39"/>
      <c r="O28" s="37"/>
      <c r="P28" s="38"/>
      <c r="Q28" s="34"/>
      <c r="R28" s="37"/>
      <c r="S28" s="38"/>
      <c r="T28" s="34"/>
      <c r="U28" s="34"/>
      <c r="V28" s="34"/>
      <c r="W28" s="34"/>
      <c r="X28" s="34"/>
      <c r="Y28" s="38"/>
      <c r="Z28" s="34"/>
    </row>
    <row r="29" spans="1:26">
      <c r="D29" s="46"/>
    </row>
  </sheetData>
  <sortState ref="A12:Z22">
    <sortCondition ref="A12:A22"/>
  </sortState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conditionalFormatting sqref="G13:H13">
    <cfRule type="duplicateValues" dxfId="11" priority="8" stopIfTrue="1"/>
  </conditionalFormatting>
  <conditionalFormatting sqref="G14:H14">
    <cfRule type="duplicateValues" dxfId="10" priority="7" stopIfTrue="1"/>
  </conditionalFormatting>
  <conditionalFormatting sqref="G13:H14">
    <cfRule type="duplicateValues" dxfId="9" priority="6" stopIfTrue="1"/>
  </conditionalFormatting>
  <conditionalFormatting sqref="G12:H12">
    <cfRule type="duplicateValues" dxfId="8" priority="5" stopIfTrue="1"/>
  </conditionalFormatting>
  <conditionalFormatting sqref="G18:I18">
    <cfRule type="duplicateValues" dxfId="7" priority="4" stopIfTrue="1"/>
  </conditionalFormatting>
  <conditionalFormatting sqref="G13:H13">
    <cfRule type="duplicateValues" dxfId="6" priority="3" stopIfTrue="1"/>
  </conditionalFormatting>
  <conditionalFormatting sqref="G12:H13">
    <cfRule type="duplicateValues" dxfId="5" priority="2" stopIfTrue="1"/>
  </conditionalFormatting>
  <conditionalFormatting sqref="G14:I14">
    <cfRule type="duplicateValues" dxfId="4" priority="1" stopIfTrue="1"/>
  </conditionalFormatting>
  <pageMargins left="0.38" right="0.4" top="0.23" bottom="0.19" header="0.15748031496062992" footer="0.15748031496062992"/>
  <pageSetup paperSize="9" scale="65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75" zoomScaleNormal="100" zoomScaleSheetLayoutView="75" workbookViewId="0">
      <selection activeCell="AD15" sqref="AD15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9.5703125" style="8" customWidth="1"/>
    <col min="6" max="6" width="5.85546875" style="8" customWidth="1"/>
    <col min="7" max="7" width="32.85546875" style="8" customWidth="1"/>
    <col min="8" max="8" width="10.7109375" style="8" customWidth="1"/>
    <col min="9" max="9" width="16" style="8" customWidth="1"/>
    <col min="10" max="10" width="12.7109375" style="8" hidden="1" customWidth="1"/>
    <col min="11" max="11" width="24.140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hidden="1" customWidth="1"/>
    <col min="27" max="16384" width="9.140625" style="8"/>
  </cols>
  <sheetData>
    <row r="1" spans="1:26" ht="69.75" customHeight="1">
      <c r="A1" s="289" t="s">
        <v>263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7.25" customHeight="1">
      <c r="A2" s="291" t="s">
        <v>101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9" customFormat="1" ht="15.95" customHeight="1">
      <c r="A3" s="293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0" customFormat="1" ht="15.95" customHeight="1">
      <c r="A4" s="294" t="s">
        <v>31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s="11" customFormat="1" ht="21" customHeight="1">
      <c r="A5" s="303" t="s">
        <v>269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s="11" customFormat="1" ht="21" hidden="1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s="103" customFormat="1" ht="18.75" customHeight="1">
      <c r="A7" s="297" t="s">
        <v>377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</row>
    <row r="8" spans="1:26" ht="13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s="17" customFormat="1" ht="15" customHeight="1">
      <c r="A9" s="93" t="s">
        <v>50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186" t="s">
        <v>203</v>
      </c>
      <c r="Z9" s="19"/>
    </row>
    <row r="10" spans="1:26" s="20" customFormat="1" ht="20.100000000000001" customHeight="1">
      <c r="A10" s="298" t="s">
        <v>30</v>
      </c>
      <c r="B10" s="299" t="s">
        <v>2</v>
      </c>
      <c r="C10" s="300" t="s">
        <v>14</v>
      </c>
      <c r="D10" s="302" t="s">
        <v>16</v>
      </c>
      <c r="E10" s="302" t="s">
        <v>3</v>
      </c>
      <c r="F10" s="298" t="s">
        <v>15</v>
      </c>
      <c r="G10" s="302" t="s">
        <v>17</v>
      </c>
      <c r="H10" s="302" t="s">
        <v>3</v>
      </c>
      <c r="I10" s="302" t="s">
        <v>4</v>
      </c>
      <c r="J10" s="230"/>
      <c r="K10" s="302" t="s">
        <v>6</v>
      </c>
      <c r="L10" s="305" t="s">
        <v>20</v>
      </c>
      <c r="M10" s="305"/>
      <c r="N10" s="305"/>
      <c r="O10" s="305" t="s">
        <v>21</v>
      </c>
      <c r="P10" s="305"/>
      <c r="Q10" s="305"/>
      <c r="R10" s="305" t="s">
        <v>163</v>
      </c>
      <c r="S10" s="305"/>
      <c r="T10" s="305"/>
      <c r="U10" s="306" t="s">
        <v>22</v>
      </c>
      <c r="V10" s="300" t="s">
        <v>23</v>
      </c>
      <c r="W10" s="298" t="s">
        <v>24</v>
      </c>
      <c r="X10" s="299" t="s">
        <v>25</v>
      </c>
      <c r="Y10" s="304" t="s">
        <v>26</v>
      </c>
      <c r="Z10" s="328" t="s">
        <v>27</v>
      </c>
    </row>
    <row r="11" spans="1:26" s="20" customFormat="1" ht="39.950000000000003" customHeight="1">
      <c r="A11" s="298"/>
      <c r="B11" s="299"/>
      <c r="C11" s="301"/>
      <c r="D11" s="302"/>
      <c r="E11" s="302"/>
      <c r="F11" s="298"/>
      <c r="G11" s="302"/>
      <c r="H11" s="302"/>
      <c r="I11" s="302"/>
      <c r="J11" s="230"/>
      <c r="K11" s="302"/>
      <c r="L11" s="21" t="s">
        <v>28</v>
      </c>
      <c r="M11" s="22" t="s">
        <v>29</v>
      </c>
      <c r="N11" s="23" t="s">
        <v>30</v>
      </c>
      <c r="O11" s="21" t="s">
        <v>28</v>
      </c>
      <c r="P11" s="22" t="s">
        <v>29</v>
      </c>
      <c r="Q11" s="23" t="s">
        <v>30</v>
      </c>
      <c r="R11" s="21" t="s">
        <v>28</v>
      </c>
      <c r="S11" s="22" t="s">
        <v>29</v>
      </c>
      <c r="T11" s="23" t="s">
        <v>30</v>
      </c>
      <c r="U11" s="307"/>
      <c r="V11" s="301"/>
      <c r="W11" s="298"/>
      <c r="X11" s="299"/>
      <c r="Y11" s="304"/>
      <c r="Z11" s="329"/>
    </row>
    <row r="12" spans="1:26" s="91" customFormat="1" ht="40.5" customHeight="1">
      <c r="A12" s="84">
        <f>RANK(Y12,Y$12:Y$16,0)</f>
        <v>1</v>
      </c>
      <c r="B12" s="24"/>
      <c r="C12" s="72"/>
      <c r="D12" s="160" t="s">
        <v>180</v>
      </c>
      <c r="E12" s="152" t="s">
        <v>182</v>
      </c>
      <c r="F12" s="153" t="s">
        <v>51</v>
      </c>
      <c r="G12" s="151" t="s">
        <v>130</v>
      </c>
      <c r="H12" s="152" t="s">
        <v>131</v>
      </c>
      <c r="I12" s="153" t="s">
        <v>129</v>
      </c>
      <c r="J12" s="153" t="s">
        <v>127</v>
      </c>
      <c r="K12" s="194" t="s">
        <v>128</v>
      </c>
      <c r="L12" s="85">
        <v>161.5</v>
      </c>
      <c r="M12" s="86">
        <f>L12/2.5-IF($U12=1,0.5,IF($U12=2,1.5,0))</f>
        <v>64.599999999999994</v>
      </c>
      <c r="N12" s="87">
        <f>RANK(M12,M$12:M$16,0)</f>
        <v>2</v>
      </c>
      <c r="O12" s="85">
        <v>169.5</v>
      </c>
      <c r="P12" s="86">
        <f>O12/2.5-IF($U12=1,0.5,IF($U12=2,1.5,0))</f>
        <v>67.8</v>
      </c>
      <c r="Q12" s="87">
        <f>RANK(P12,P$12:P$16,0)</f>
        <v>1</v>
      </c>
      <c r="R12" s="85">
        <v>172.5</v>
      </c>
      <c r="S12" s="86">
        <f>R12/2.5-IF($U12=1,0.5,IF($U12=2,1.5,0))</f>
        <v>69</v>
      </c>
      <c r="T12" s="87">
        <f>RANK(S12,S$12:S$16,0)</f>
        <v>1</v>
      </c>
      <c r="U12" s="88"/>
      <c r="V12" s="88"/>
      <c r="W12" s="85">
        <f>L12+O12+R12</f>
        <v>503.5</v>
      </c>
      <c r="X12" s="89"/>
      <c r="Y12" s="86">
        <f>ROUND(SUM(M12,P12,S12)/3,3)</f>
        <v>67.132999999999996</v>
      </c>
      <c r="Z12" s="104"/>
    </row>
    <row r="13" spans="1:26" s="91" customFormat="1" ht="40.5" customHeight="1">
      <c r="A13" s="84">
        <f>RANK(Y13,Y$12:Y$16,0)</f>
        <v>2</v>
      </c>
      <c r="B13" s="24"/>
      <c r="C13" s="72"/>
      <c r="D13" s="235" t="s">
        <v>255</v>
      </c>
      <c r="E13" s="152"/>
      <c r="F13" s="153" t="s">
        <v>8</v>
      </c>
      <c r="G13" s="137" t="s">
        <v>243</v>
      </c>
      <c r="H13" s="234" t="s">
        <v>244</v>
      </c>
      <c r="I13" s="227" t="s">
        <v>89</v>
      </c>
      <c r="J13" s="116" t="s">
        <v>247</v>
      </c>
      <c r="K13" s="224" t="s">
        <v>245</v>
      </c>
      <c r="L13" s="85">
        <v>160</v>
      </c>
      <c r="M13" s="86">
        <f>L13/2.5-IF($U13=1,0.5,IF($U13=2,1.5,0))</f>
        <v>64</v>
      </c>
      <c r="N13" s="87">
        <f>RANK(M13,M$12:M$16,0)</f>
        <v>4</v>
      </c>
      <c r="O13" s="85">
        <v>164.5</v>
      </c>
      <c r="P13" s="86">
        <f>O13/2.5-IF($U13=1,0.5,IF($U13=2,1.5,0))</f>
        <v>65.8</v>
      </c>
      <c r="Q13" s="87">
        <f>RANK(P13,P$12:P$16,0)</f>
        <v>2</v>
      </c>
      <c r="R13" s="85">
        <v>165</v>
      </c>
      <c r="S13" s="86">
        <f>R13/2.5-IF($U13=1,0.5,IF($U13=2,1.5,0))</f>
        <v>66</v>
      </c>
      <c r="T13" s="87">
        <f>RANK(S13,S$12:S$16,0)</f>
        <v>3</v>
      </c>
      <c r="U13" s="88"/>
      <c r="V13" s="88"/>
      <c r="W13" s="85">
        <f>L13+O13+R13</f>
        <v>489.5</v>
      </c>
      <c r="X13" s="89"/>
      <c r="Y13" s="86">
        <f>ROUND(SUM(M13,P13,S13)/3,3)</f>
        <v>65.266999999999996</v>
      </c>
      <c r="Z13" s="104"/>
    </row>
    <row r="14" spans="1:26" s="91" customFormat="1" ht="40.5" customHeight="1">
      <c r="A14" s="84">
        <f>RANK(Y14,Y$12:Y$16,0)</f>
        <v>3</v>
      </c>
      <c r="B14" s="24"/>
      <c r="C14" s="72"/>
      <c r="D14" s="160" t="s">
        <v>136</v>
      </c>
      <c r="E14" s="152" t="s">
        <v>183</v>
      </c>
      <c r="F14" s="153" t="s">
        <v>10</v>
      </c>
      <c r="G14" s="151" t="s">
        <v>130</v>
      </c>
      <c r="H14" s="152" t="s">
        <v>131</v>
      </c>
      <c r="I14" s="153" t="s">
        <v>129</v>
      </c>
      <c r="J14" s="153" t="s">
        <v>127</v>
      </c>
      <c r="K14" s="194" t="s">
        <v>128</v>
      </c>
      <c r="L14" s="85">
        <v>160.5</v>
      </c>
      <c r="M14" s="86">
        <f>L14/2.5-IF($U14=1,0.5,IF($U14=2,1.5,0))</f>
        <v>64.2</v>
      </c>
      <c r="N14" s="87">
        <f>RANK(M14,M$12:M$16,0)</f>
        <v>3</v>
      </c>
      <c r="O14" s="85">
        <v>160</v>
      </c>
      <c r="P14" s="86">
        <f>O14/2.5-IF($U14=1,0.5,IF($U14=2,1.5,0))</f>
        <v>64</v>
      </c>
      <c r="Q14" s="87">
        <f>RANK(P14,P$12:P$16,0)</f>
        <v>5</v>
      </c>
      <c r="R14" s="85">
        <v>167</v>
      </c>
      <c r="S14" s="86">
        <f>R14/2.5-IF($U14=1,0.5,IF($U14=2,1.5,0))</f>
        <v>66.8</v>
      </c>
      <c r="T14" s="87">
        <f>RANK(S14,S$12:S$16,0)</f>
        <v>2</v>
      </c>
      <c r="U14" s="88"/>
      <c r="V14" s="88"/>
      <c r="W14" s="85">
        <f>L14+O14+R14</f>
        <v>487.5</v>
      </c>
      <c r="X14" s="89"/>
      <c r="Y14" s="86">
        <f>ROUND(SUM(M14,P14,S14)/3,3)</f>
        <v>65</v>
      </c>
      <c r="Z14" s="104"/>
    </row>
    <row r="15" spans="1:26" s="135" customFormat="1" ht="40.5" customHeight="1">
      <c r="A15" s="84">
        <f>RANK(Y15,Y$12:Y$16,0)</f>
        <v>4</v>
      </c>
      <c r="B15" s="24"/>
      <c r="C15" s="72"/>
      <c r="D15" s="82" t="s">
        <v>209</v>
      </c>
      <c r="E15" s="209">
        <v>49209</v>
      </c>
      <c r="F15" s="97" t="s">
        <v>8</v>
      </c>
      <c r="G15" s="82" t="s">
        <v>210</v>
      </c>
      <c r="H15" s="209">
        <v>5966</v>
      </c>
      <c r="I15" s="97" t="s">
        <v>206</v>
      </c>
      <c r="J15" s="79" t="s">
        <v>207</v>
      </c>
      <c r="K15" s="97" t="s">
        <v>281</v>
      </c>
      <c r="L15" s="85">
        <v>162.5</v>
      </c>
      <c r="M15" s="86">
        <f>L15/2.5-IF($U15=1,0.5,IF($U15=2,1.5,0))</f>
        <v>65</v>
      </c>
      <c r="N15" s="87">
        <f>RANK(M15,M$12:M$16,0)</f>
        <v>1</v>
      </c>
      <c r="O15" s="85">
        <v>162</v>
      </c>
      <c r="P15" s="86">
        <f>O15/2.5-IF($U15=1,0.5,IF($U15=2,1.5,0))</f>
        <v>64.8</v>
      </c>
      <c r="Q15" s="87">
        <f>RANK(P15,P$12:P$16,0)</f>
        <v>3</v>
      </c>
      <c r="R15" s="85">
        <v>162.5</v>
      </c>
      <c r="S15" s="86">
        <f>R15/2.5-IF($U15=1,0.5,IF($U15=2,1.5,0))</f>
        <v>65</v>
      </c>
      <c r="T15" s="87">
        <f>RANK(S15,S$12:S$16,0)</f>
        <v>5</v>
      </c>
      <c r="U15" s="88"/>
      <c r="V15" s="88"/>
      <c r="W15" s="85">
        <f>L15+O15+R15</f>
        <v>487</v>
      </c>
      <c r="X15" s="89"/>
      <c r="Y15" s="86">
        <f>ROUND(SUM(M15,P15,S15)/3,3)</f>
        <v>64.933000000000007</v>
      </c>
      <c r="Z15" s="104"/>
    </row>
    <row r="16" spans="1:26" s="135" customFormat="1" ht="40.5" customHeight="1">
      <c r="A16" s="84">
        <f>RANK(Y16,Y$12:Y$16,0)</f>
        <v>5</v>
      </c>
      <c r="B16" s="24"/>
      <c r="C16" s="72"/>
      <c r="D16" s="160" t="s">
        <v>136</v>
      </c>
      <c r="E16" s="152" t="s">
        <v>183</v>
      </c>
      <c r="F16" s="153" t="s">
        <v>10</v>
      </c>
      <c r="G16" s="82" t="s">
        <v>230</v>
      </c>
      <c r="H16" s="218">
        <v>24545</v>
      </c>
      <c r="I16" s="219" t="s">
        <v>129</v>
      </c>
      <c r="J16" s="182" t="s">
        <v>127</v>
      </c>
      <c r="K16" s="188" t="s">
        <v>128</v>
      </c>
      <c r="L16" s="85">
        <v>160</v>
      </c>
      <c r="M16" s="86">
        <f>L16/2.5-IF($U16=1,0.5,IF($U16=2,1.5,0))</f>
        <v>64</v>
      </c>
      <c r="N16" s="87">
        <f>RANK(M16,M$12:M$16,0)</f>
        <v>4</v>
      </c>
      <c r="O16" s="85">
        <v>162</v>
      </c>
      <c r="P16" s="86">
        <f>O16/2.5-IF($U16=1,0.5,IF($U16=2,1.5,0))</f>
        <v>64.8</v>
      </c>
      <c r="Q16" s="87">
        <f>RANK(P16,P$12:P$16,0)</f>
        <v>3</v>
      </c>
      <c r="R16" s="85">
        <v>164</v>
      </c>
      <c r="S16" s="86">
        <f>R16/2.5-IF($U16=1,0.5,IF($U16=2,1.5,0))</f>
        <v>65.599999999999994</v>
      </c>
      <c r="T16" s="87">
        <f>RANK(S16,S$12:S$16,0)</f>
        <v>4</v>
      </c>
      <c r="U16" s="88"/>
      <c r="V16" s="88"/>
      <c r="W16" s="85">
        <f>L16+O16+R16</f>
        <v>486</v>
      </c>
      <c r="X16" s="89"/>
      <c r="Y16" s="86">
        <f>ROUND(SUM(M16,P16,S16)/3,3)</f>
        <v>64.8</v>
      </c>
      <c r="Z16" s="104"/>
    </row>
    <row r="17" spans="1:26" s="25" customFormat="1" ht="37.5" customHeight="1">
      <c r="A17" s="26"/>
      <c r="B17" s="27"/>
      <c r="C17" s="28"/>
      <c r="D17" s="42"/>
      <c r="E17" s="3"/>
      <c r="F17" s="4"/>
      <c r="G17" s="5"/>
      <c r="H17" s="43"/>
      <c r="I17" s="44"/>
      <c r="J17" s="4"/>
      <c r="K17" s="6"/>
      <c r="L17" s="29"/>
      <c r="M17" s="30"/>
      <c r="N17" s="31"/>
      <c r="O17" s="29"/>
      <c r="P17" s="30"/>
      <c r="Q17" s="31"/>
      <c r="R17" s="29"/>
      <c r="S17" s="30"/>
      <c r="T17" s="31"/>
      <c r="U17" s="31"/>
      <c r="V17" s="31"/>
      <c r="W17" s="29"/>
      <c r="X17" s="32"/>
      <c r="Y17" s="30"/>
      <c r="Z17" s="33"/>
    </row>
    <row r="18" spans="1:26" ht="37.5" customHeight="1">
      <c r="A18" s="34"/>
      <c r="B18" s="34"/>
      <c r="C18" s="34"/>
      <c r="D18" s="34" t="s">
        <v>18</v>
      </c>
      <c r="E18" s="34"/>
      <c r="F18" s="34"/>
      <c r="G18" s="34"/>
      <c r="H18" s="34"/>
      <c r="J18" s="34"/>
      <c r="K18" s="144" t="s">
        <v>261</v>
      </c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7.5" customHeight="1">
      <c r="A19" s="34"/>
      <c r="B19" s="34"/>
      <c r="C19" s="34"/>
      <c r="D19" s="34"/>
      <c r="E19" s="34"/>
      <c r="F19" s="34"/>
      <c r="G19" s="34"/>
      <c r="H19" s="34"/>
      <c r="J19" s="34"/>
      <c r="K19" s="144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7.5" customHeight="1">
      <c r="A20" s="34"/>
      <c r="B20" s="34"/>
      <c r="C20" s="34"/>
      <c r="D20" s="34" t="s">
        <v>11</v>
      </c>
      <c r="E20" s="34"/>
      <c r="F20" s="34"/>
      <c r="G20" s="34"/>
      <c r="H20" s="34"/>
      <c r="J20" s="34"/>
      <c r="K20" s="144" t="s">
        <v>106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7.5" customHeight="1">
      <c r="A21" s="34"/>
      <c r="B21" s="34"/>
      <c r="C21" s="34"/>
      <c r="D21" s="34"/>
      <c r="E21" s="34"/>
      <c r="F21" s="34"/>
      <c r="G21" s="34"/>
      <c r="H21" s="34"/>
      <c r="J21" s="34"/>
      <c r="K21" s="1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7.5" customHeight="1">
      <c r="A22" s="34"/>
      <c r="B22" s="34"/>
      <c r="C22" s="34"/>
      <c r="D22" s="34" t="s">
        <v>45</v>
      </c>
      <c r="E22" s="34"/>
      <c r="F22" s="34"/>
      <c r="G22" s="34"/>
      <c r="H22" s="34"/>
      <c r="J22" s="34"/>
      <c r="K22" s="144" t="s">
        <v>166</v>
      </c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</sheetData>
  <sortState ref="A12:Z16">
    <sortCondition ref="A12:A16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ageMargins left="0.39" right="0.39" top="0.42" bottom="0.15748031496062992" header="0.23622047244094491" footer="0.15748031496062992"/>
  <pageSetup paperSize="9"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МЛ</vt:lpstr>
      <vt:lpstr>МП</vt:lpstr>
      <vt:lpstr>КПюн</vt:lpstr>
      <vt:lpstr>КПд(ок)</vt:lpstr>
      <vt:lpstr>ППд В(ок)</vt:lpstr>
      <vt:lpstr>ППд В</vt:lpstr>
      <vt:lpstr>ППд А</vt:lpstr>
      <vt:lpstr>ППд А(ок)</vt:lpstr>
      <vt:lpstr>МЕ1.4</vt:lpstr>
      <vt:lpstr>МЕ1.4(ок)</vt:lpstr>
      <vt:lpstr>Судейская</vt:lpstr>
      <vt:lpstr>Абс_1</vt:lpstr>
      <vt:lpstr>Абс_2</vt:lpstr>
      <vt:lpstr>Абс_3</vt:lpstr>
      <vt:lpstr>Абс_4</vt:lpstr>
      <vt:lpstr>Абс_5</vt:lpstr>
      <vt:lpstr>Абс_6</vt:lpstr>
      <vt:lpstr>Абс_1!Область_печати</vt:lpstr>
      <vt:lpstr>Абс_2!Область_печати</vt:lpstr>
      <vt:lpstr>Абс_3!Область_печати</vt:lpstr>
      <vt:lpstr>Абс_4!Область_печати</vt:lpstr>
      <vt:lpstr>Абс_5!Область_печати</vt:lpstr>
      <vt:lpstr>Абс_6!Область_печати</vt:lpstr>
      <vt:lpstr>'КПд(ок)'!Область_печати</vt:lpstr>
      <vt:lpstr>КПюн!Область_печати</vt:lpstr>
      <vt:lpstr>МЕ1.4!Область_печати</vt:lpstr>
      <vt:lpstr>'МЕ1.4(ок)'!Область_печати</vt:lpstr>
      <vt:lpstr>МЛ!Область_печати</vt:lpstr>
      <vt:lpstr>МП!Область_печати</vt:lpstr>
      <vt:lpstr>'ППд А'!Область_печати</vt:lpstr>
      <vt:lpstr>'ППд А(ок)'!Область_печати</vt:lpstr>
      <vt:lpstr>'ППд В'!Область_печати</vt:lpstr>
      <vt:lpstr>'ППд В(ок)'!Область_печати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2021-09-11T13:58:07Z</cp:lastPrinted>
  <dcterms:created xsi:type="dcterms:W3CDTF">2015-04-26T07:55:09Z</dcterms:created>
  <dcterms:modified xsi:type="dcterms:W3CDTF">2021-09-13T07:23:16Z</dcterms:modified>
</cp:coreProperties>
</file>