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drawings/drawing17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Override PartName="/xl/drawings/drawing5.xml" ContentType="application/vnd.openxmlformats-officedocument.drawing+xml"/>
  <Override PartName="/xl/drawings/drawing18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32760" yWindow="32760" windowWidth="20730" windowHeight="9885" tabRatio="834"/>
  </bookViews>
  <sheets>
    <sheet name="МЛ" sheetId="23" r:id="rId1"/>
    <sheet name="МЛ 4-5" sheetId="27" r:id="rId2"/>
    <sheet name="МЛ 6" sheetId="66" r:id="rId3"/>
    <sheet name="МЛ 7" sheetId="54" r:id="rId4"/>
    <sheet name="ППдА д" sheetId="35" r:id="rId5"/>
    <sheet name="ППд А ок" sheetId="24" r:id="rId6"/>
    <sheet name="ППдВ д " sheetId="55" r:id="rId7"/>
    <sheet name="ППд В юн" sheetId="57" r:id="rId8"/>
    <sheet name="ППд В ок" sheetId="56" r:id="rId9"/>
    <sheet name="КПд" sheetId="36" r:id="rId10"/>
    <sheet name="ППП" sheetId="28" r:id="rId11"/>
    <sheet name="КПП" sheetId="59" r:id="rId12"/>
    <sheet name="КПЮн" sheetId="25" r:id="rId13"/>
    <sheet name="ППЮн" sheetId="58" r:id="rId14"/>
    <sheet name="КПЮр" sheetId="60" r:id="rId15"/>
    <sheet name="ЛПЮр" sheetId="38" r:id="rId16"/>
    <sheet name="МП" sheetId="61" r:id="rId17"/>
    <sheet name="СП1" sheetId="62" r:id="rId18"/>
    <sheet name="КЮР юр" sheetId="45" r:id="rId19"/>
    <sheet name="ОСФ 2А" sheetId="34" r:id="rId20"/>
    <sheet name="ОСФ 1А" sheetId="37" r:id="rId21"/>
    <sheet name="ОСФ 1А люб" sheetId="52" r:id="rId22"/>
    <sheet name="ОСФ1Б" sheetId="50" r:id="rId23"/>
    <sheet name="ОСФ1Б люб" sheetId="64" r:id="rId24"/>
    <sheet name="Судейская " sheetId="26" r:id="rId25"/>
  </sheets>
  <definedNames>
    <definedName name="_xlnm._FilterDatabase" localSheetId="0" hidden="1">МЛ!$A$5:$L$43</definedName>
    <definedName name="_xlnm.Print_Titles" localSheetId="18">'КЮР юр'!$9:$10</definedName>
    <definedName name="_xlnm.Print_Area" localSheetId="18">'КЮР юр'!$A$1:$AA$17</definedName>
    <definedName name="_xlnm.Print_Area" localSheetId="20">'ОСФ 1А'!$A$1:$U$12</definedName>
    <definedName name="_xlnm.Print_Area" localSheetId="21">'ОСФ 1А люб'!$A$1:$U$12</definedName>
    <definedName name="_xlnm.Print_Area" localSheetId="22">ОСФ1Б!$A$1:$U$12</definedName>
    <definedName name="_xlnm.Print_Area" localSheetId="23">'ОСФ1Б люб'!$A$1:$U$13</definedName>
    <definedName name="_xlnm.Print_Area" localSheetId="5">'ППд А ок'!$A$1:$AA$20</definedName>
    <definedName name="_xlnm.Print_Area" localSheetId="8">'ППд В ок'!$A$1:$AA$15</definedName>
    <definedName name="_xlnm.Print_Area" localSheetId="7">'ППд В юн'!$A$1:$AA$15</definedName>
  </definedNames>
  <calcPr calcId="125725"/>
</workbook>
</file>

<file path=xl/calcChain.xml><?xml version="1.0" encoding="utf-8"?>
<calcChain xmlns="http://schemas.openxmlformats.org/spreadsheetml/2006/main">
  <c r="T14" i="61"/>
  <c r="T13"/>
  <c r="T12"/>
  <c r="T11"/>
  <c r="Q14"/>
  <c r="Q13"/>
  <c r="Q12"/>
  <c r="Q11"/>
  <c r="N12"/>
  <c r="N13"/>
  <c r="N14"/>
  <c r="N11"/>
  <c r="M11" i="55"/>
  <c r="Z12" i="35"/>
  <c r="T12"/>
  <c r="M12"/>
  <c r="R10" i="66" l="1"/>
  <c r="T10" s="1"/>
  <c r="S12" i="25"/>
  <c r="T8" i="64"/>
  <c r="T9"/>
  <c r="W11" i="34"/>
  <c r="S11"/>
  <c r="P11"/>
  <c r="M11"/>
  <c r="Y12" i="45"/>
  <c r="Y11"/>
  <c r="X12"/>
  <c r="AA12" s="1"/>
  <c r="X11"/>
  <c r="AA11" s="1"/>
  <c r="V12"/>
  <c r="V11"/>
  <c r="R12"/>
  <c r="R11"/>
  <c r="N12"/>
  <c r="N11"/>
  <c r="W11" i="62"/>
  <c r="S11"/>
  <c r="P11"/>
  <c r="M11"/>
  <c r="S11" i="61"/>
  <c r="S13"/>
  <c r="S14"/>
  <c r="P11"/>
  <c r="P13"/>
  <c r="Y13" s="1"/>
  <c r="P14"/>
  <c r="S12"/>
  <c r="P12"/>
  <c r="M11"/>
  <c r="M13"/>
  <c r="M14"/>
  <c r="M12"/>
  <c r="S11" i="38"/>
  <c r="P11"/>
  <c r="M11"/>
  <c r="S11" i="60"/>
  <c r="T11" s="1"/>
  <c r="P11"/>
  <c r="Q11" s="1"/>
  <c r="M11"/>
  <c r="W13" i="61"/>
  <c r="W11"/>
  <c r="W12"/>
  <c r="W14"/>
  <c r="W11" i="60"/>
  <c r="S10" i="28"/>
  <c r="P10"/>
  <c r="M10"/>
  <c r="P12" i="25"/>
  <c r="S11"/>
  <c r="P11"/>
  <c r="M12"/>
  <c r="M11"/>
  <c r="W10" i="59"/>
  <c r="S10"/>
  <c r="T10" s="1"/>
  <c r="P10"/>
  <c r="Q10" s="1"/>
  <c r="N10"/>
  <c r="M10"/>
  <c r="W11" i="58"/>
  <c r="S11"/>
  <c r="T11" s="1"/>
  <c r="P11"/>
  <c r="Q11" s="1"/>
  <c r="M11"/>
  <c r="W11" i="25"/>
  <c r="S13" i="36"/>
  <c r="T13" s="1"/>
  <c r="S12"/>
  <c r="T12" s="1"/>
  <c r="M13"/>
  <c r="M12"/>
  <c r="S11" i="57"/>
  <c r="T11" s="1"/>
  <c r="U11" s="1"/>
  <c r="M11"/>
  <c r="M11" i="56"/>
  <c r="S11"/>
  <c r="T11" s="1"/>
  <c r="U11" s="1"/>
  <c r="M12" i="55"/>
  <c r="S11"/>
  <c r="T11" s="1"/>
  <c r="Z11" s="1"/>
  <c r="S12"/>
  <c r="T12" s="1"/>
  <c r="U12" s="1"/>
  <c r="M12" i="24"/>
  <c r="S11" i="54"/>
  <c r="T11" s="1"/>
  <c r="M11"/>
  <c r="Y11" i="34" l="1"/>
  <c r="Y14" i="61"/>
  <c r="Y11"/>
  <c r="Y11" i="58"/>
  <c r="Y10" i="59"/>
  <c r="Z12" i="36"/>
  <c r="Z13"/>
  <c r="V11" i="54"/>
  <c r="N11" i="62"/>
  <c r="Q11"/>
  <c r="T11"/>
  <c r="Y11"/>
  <c r="Y12" i="61"/>
  <c r="Y11" i="60"/>
  <c r="N11"/>
  <c r="Y11" i="25"/>
  <c r="N11" i="58"/>
  <c r="Z11" i="57"/>
  <c r="N11"/>
  <c r="Z11" i="56"/>
  <c r="N11"/>
  <c r="U11" i="55"/>
  <c r="Z12"/>
  <c r="N12"/>
  <c r="N11"/>
  <c r="T8" i="52"/>
  <c r="T8" i="50"/>
  <c r="M10" i="34"/>
  <c r="N11" s="1"/>
  <c r="P10"/>
  <c r="Q11" s="1"/>
  <c r="S10"/>
  <c r="T11" s="1"/>
  <c r="T11" i="38"/>
  <c r="M11" i="36"/>
  <c r="N12" s="1"/>
  <c r="M15" i="24"/>
  <c r="M14"/>
  <c r="M16"/>
  <c r="N12"/>
  <c r="S15"/>
  <c r="T15" s="1"/>
  <c r="S14"/>
  <c r="T14" s="1"/>
  <c r="S16"/>
  <c r="T16" s="1"/>
  <c r="S12"/>
  <c r="T12" s="1"/>
  <c r="T8" i="37"/>
  <c r="W10" i="34"/>
  <c r="Y13" i="45"/>
  <c r="X13"/>
  <c r="V13"/>
  <c r="W13" s="1"/>
  <c r="R13"/>
  <c r="N13"/>
  <c r="O13" s="1"/>
  <c r="W10" i="28"/>
  <c r="R13" i="27"/>
  <c r="T13" s="1"/>
  <c r="R10"/>
  <c r="T10" s="1"/>
  <c r="W11" i="38"/>
  <c r="Q11"/>
  <c r="S11" i="36"/>
  <c r="T11" s="1"/>
  <c r="M11" i="35"/>
  <c r="N11" s="1"/>
  <c r="S11"/>
  <c r="T11" s="1"/>
  <c r="S12"/>
  <c r="M13"/>
  <c r="S13"/>
  <c r="T13" s="1"/>
  <c r="Z13" s="1"/>
  <c r="R11" i="27"/>
  <c r="T11" s="1"/>
  <c r="W12" i="25"/>
  <c r="T12"/>
  <c r="Q12"/>
  <c r="N11"/>
  <c r="Q10" i="34"/>
  <c r="Y11" i="38"/>
  <c r="N11"/>
  <c r="Y12" i="25"/>
  <c r="N16" i="24"/>
  <c r="Y10" i="28"/>
  <c r="T10"/>
  <c r="Q10"/>
  <c r="N13" i="35"/>
  <c r="T10" i="34" l="1"/>
  <c r="S12" i="45"/>
  <c r="S11"/>
  <c r="S13"/>
  <c r="W12"/>
  <c r="W11"/>
  <c r="O12"/>
  <c r="O11"/>
  <c r="AA13"/>
  <c r="N15" i="24"/>
  <c r="Z14"/>
  <c r="N11" i="36"/>
  <c r="Z11" i="35"/>
  <c r="N14" i="24"/>
  <c r="N10" i="34"/>
  <c r="Y10"/>
  <c r="T11" i="25"/>
  <c r="Q11"/>
  <c r="N12"/>
  <c r="N13" i="36"/>
  <c r="U12"/>
  <c r="U13"/>
  <c r="U12" i="35"/>
  <c r="U11"/>
  <c r="U12" i="24"/>
  <c r="Z12"/>
  <c r="U14"/>
  <c r="Z11" i="36"/>
  <c r="U11"/>
  <c r="Z16" i="24"/>
  <c r="U16"/>
  <c r="U15"/>
  <c r="Z15"/>
  <c r="U13" i="35"/>
  <c r="N12"/>
  <c r="N10" i="28"/>
</calcChain>
</file>

<file path=xl/sharedStrings.xml><?xml version="1.0" encoding="utf-8"?>
<sst xmlns="http://schemas.openxmlformats.org/spreadsheetml/2006/main" count="1693" uniqueCount="364">
  <si>
    <t>№ п/п</t>
  </si>
  <si>
    <t>Зачет</t>
  </si>
  <si>
    <t>Рег.№</t>
  </si>
  <si>
    <t>Звание, разряд</t>
  </si>
  <si>
    <t>Владелец</t>
  </si>
  <si>
    <t>Тренер</t>
  </si>
  <si>
    <t>Команда, регион</t>
  </si>
  <si>
    <t>КК "Форсайд"/
Ленинградская область</t>
  </si>
  <si>
    <t>Русакова М.</t>
  </si>
  <si>
    <t>б/р</t>
  </si>
  <si>
    <t>КМС</t>
  </si>
  <si>
    <t>Додонова О.</t>
  </si>
  <si>
    <t>Езда</t>
  </si>
  <si>
    <t>008904</t>
  </si>
  <si>
    <t>КК "Форсайд" /
Ленинградская область</t>
  </si>
  <si>
    <t>056898</t>
  </si>
  <si>
    <t>025863</t>
  </si>
  <si>
    <t>Савочкина И.</t>
  </si>
  <si>
    <t>Русаков Т.</t>
  </si>
  <si>
    <t>Мастер-лист</t>
  </si>
  <si>
    <t>№ лошади</t>
  </si>
  <si>
    <t>Отметка ветеринарной инспекции</t>
  </si>
  <si>
    <t>допущен</t>
  </si>
  <si>
    <t xml:space="preserve">Главный судья </t>
  </si>
  <si>
    <t>Главный секретарь</t>
  </si>
  <si>
    <t>Технический делегат</t>
  </si>
  <si>
    <t>Ветеринарный врач</t>
  </si>
  <si>
    <t>Технические результаты</t>
  </si>
  <si>
    <t>Место</t>
  </si>
  <si>
    <t>Н</t>
  </si>
  <si>
    <t>C</t>
  </si>
  <si>
    <t>М</t>
  </si>
  <si>
    <t>Ошибки в схеме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</si>
  <si>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</si>
  <si>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</si>
  <si>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</si>
  <si>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</si>
  <si>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</si>
  <si>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</si>
  <si>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-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</si>
  <si>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</si>
  <si>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</si>
  <si>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</si>
  <si>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</si>
  <si>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</si>
  <si>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</si>
  <si>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Санкт-Петербург</t>
  </si>
  <si>
    <t>Ленинградская область</t>
  </si>
  <si>
    <t>Секретарь</t>
  </si>
  <si>
    <t>Судья-инспектор (шеф-стюард)</t>
  </si>
  <si>
    <t>Директор турнира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</si>
  <si>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</si>
  <si>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</si>
  <si>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</si>
  <si>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</si>
  <si>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</si>
  <si>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</si>
  <si>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</si>
  <si>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ТП %</t>
  </si>
  <si>
    <t>Средний %</t>
  </si>
  <si>
    <t>Медиана</t>
  </si>
  <si>
    <t>С</t>
  </si>
  <si>
    <t>КК "Форсайд", Ленинградская область</t>
  </si>
  <si>
    <t>Огулова Н.В.</t>
  </si>
  <si>
    <t>КК "Форсайд"/
Санкт-Петербург</t>
  </si>
  <si>
    <t>025851</t>
  </si>
  <si>
    <t>043689</t>
  </si>
  <si>
    <t>Выездка (высота в холке до 150 см)</t>
  </si>
  <si>
    <t>005209</t>
  </si>
  <si>
    <t>017488</t>
  </si>
  <si>
    <t>Гугучия Ш.</t>
  </si>
  <si>
    <t>Савельева И.</t>
  </si>
  <si>
    <t>КК "Форсайд" /
 Ленинградская область</t>
  </si>
  <si>
    <t>Е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</si>
  <si>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</si>
  <si>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</si>
  <si>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</si>
  <si>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</si>
  <si>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</si>
  <si>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</si>
  <si>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009928</t>
  </si>
  <si>
    <t>Екимова-Липская В.</t>
  </si>
  <si>
    <t>018649</t>
  </si>
  <si>
    <t>Глазырина Н.</t>
  </si>
  <si>
    <t>Архипова Е.</t>
  </si>
  <si>
    <t>023458</t>
  </si>
  <si>
    <t>Обязательная программа №2 (ОСФ) Тест А</t>
  </si>
  <si>
    <t>007913</t>
  </si>
  <si>
    <t>003213</t>
  </si>
  <si>
    <t>009981</t>
  </si>
  <si>
    <t>001711</t>
  </si>
  <si>
    <t>002913</t>
  </si>
  <si>
    <t>007481</t>
  </si>
  <si>
    <t>016803</t>
  </si>
  <si>
    <t>025806</t>
  </si>
  <si>
    <t>Григорьева Г.</t>
  </si>
  <si>
    <t xml:space="preserve">Траектория </t>
  </si>
  <si>
    <t>Ритм</t>
  </si>
  <si>
    <t>Положение ног</t>
  </si>
  <si>
    <t>Положение рук</t>
  </si>
  <si>
    <t>Гармония</t>
  </si>
  <si>
    <t>Обязательная программа №1 (ОСФ) Тест А</t>
  </si>
  <si>
    <t>113113</t>
  </si>
  <si>
    <t>МС</t>
  </si>
  <si>
    <t>011836</t>
  </si>
  <si>
    <t>069305</t>
  </si>
  <si>
    <t>007635</t>
  </si>
  <si>
    <t>Русаков С.</t>
  </si>
  <si>
    <t>020510</t>
  </si>
  <si>
    <t>073002</t>
  </si>
  <si>
    <t>018646</t>
  </si>
  <si>
    <t>011888</t>
  </si>
  <si>
    <t>Выездка - большой круг, выездка - малый круг, выездка - на лошади 6 лет,
 выездка - на лошади до 6 лет, выездка - на лошади 7 лет, выездка (высота в холке до 150 см)</t>
  </si>
  <si>
    <t>Огулова Н.В. - ССВК - Ленинградская область</t>
  </si>
  <si>
    <t>029439</t>
  </si>
  <si>
    <t>КК "Форсайд" /
Санкт-Петербург</t>
  </si>
  <si>
    <t>029438</t>
  </si>
  <si>
    <t>021592</t>
  </si>
  <si>
    <t>Выездка - на лошади до 6 лет</t>
  </si>
  <si>
    <t>020570</t>
  </si>
  <si>
    <t>КК "Форсайд" / 
Ленинградская область</t>
  </si>
  <si>
    <t>Лущевич М.</t>
  </si>
  <si>
    <t>080610</t>
  </si>
  <si>
    <t>027612</t>
  </si>
  <si>
    <t>Предварительный приз - дети. Езда А</t>
  </si>
  <si>
    <t>Выездка - малый круг</t>
  </si>
  <si>
    <t>009486</t>
  </si>
  <si>
    <t>029436</t>
  </si>
  <si>
    <t>016200</t>
  </si>
  <si>
    <t>Кушнир Л.</t>
  </si>
  <si>
    <t>Командный приз - дети</t>
  </si>
  <si>
    <t>041910</t>
  </si>
  <si>
    <t>016197</t>
  </si>
  <si>
    <t>Лихицкая О.</t>
  </si>
  <si>
    <t>Анисимова Н.</t>
  </si>
  <si>
    <t>ЦКСК "Александрова дача" /
Санкт-Петербург</t>
  </si>
  <si>
    <t>Итого</t>
  </si>
  <si>
    <t>Штраф за время</t>
  </si>
  <si>
    <t xml:space="preserve">Техн. </t>
  </si>
  <si>
    <t>Арт.</t>
  </si>
  <si>
    <t>КЮР юниоры</t>
  </si>
  <si>
    <t>Личный приз - юниоры</t>
  </si>
  <si>
    <t>Езда по выбору всадника</t>
  </si>
  <si>
    <t>037905</t>
  </si>
  <si>
    <t>027468</t>
  </si>
  <si>
    <t>Солодкин О.</t>
  </si>
  <si>
    <t>023298</t>
  </si>
  <si>
    <t>011878</t>
  </si>
  <si>
    <t>020403</t>
  </si>
  <si>
    <t>Крутов А.</t>
  </si>
  <si>
    <t>028677</t>
  </si>
  <si>
    <t>Обязательная программа №1 (ОСФ) Тест Б</t>
  </si>
  <si>
    <t>091499</t>
  </si>
  <si>
    <t>ССВК</t>
  </si>
  <si>
    <t>Член Гранд Жюри</t>
  </si>
  <si>
    <t>СС1К</t>
  </si>
  <si>
    <t>Фролова И.П.</t>
  </si>
  <si>
    <t>Огулова Н. - ССВК - Ленинградская область</t>
  </si>
  <si>
    <t xml:space="preserve">Предварительный приз - дети. Езда А </t>
  </si>
  <si>
    <t>ОБЩИЙ ЗАЧЕТ</t>
  </si>
  <si>
    <t>ЛЮБИТЕЛИ</t>
  </si>
  <si>
    <t>Выездка - большой круг</t>
  </si>
  <si>
    <t>Читчик</t>
  </si>
  <si>
    <t>Блюменталь Н.А.</t>
  </si>
  <si>
    <t>Обязательная программа №1 (ОСФ) Тест А / Любители</t>
  </si>
  <si>
    <r>
      <t xml:space="preserve">АКСЕНОВА </t>
    </r>
    <r>
      <rPr>
        <sz val="9"/>
        <rFont val="Verdana"/>
        <family val="2"/>
        <charset val="204"/>
      </rPr>
      <t>Екатерина, 2013</t>
    </r>
  </si>
  <si>
    <r>
      <t>АЛИБЕКОВ</t>
    </r>
    <r>
      <rPr>
        <sz val="9"/>
        <rFont val="Verdana"/>
        <family val="2"/>
        <charset val="204"/>
      </rPr>
      <t xml:space="preserve"> Айдын</t>
    </r>
  </si>
  <si>
    <r>
      <t>ФОНС ФЕЛИСИТАТЕМ ЭФЭС-</t>
    </r>
    <r>
      <rPr>
        <sz val="9"/>
        <rFont val="Verdana"/>
        <family val="2"/>
        <charset val="204"/>
      </rPr>
      <t>19, жер., гн., ганноверская, Фоундатион, Россия</t>
    </r>
  </si>
  <si>
    <r>
      <t>БОНИРО ПЛАТИНУМ</t>
    </r>
    <r>
      <rPr>
        <sz val="9"/>
        <rFont val="Verdana"/>
        <family val="2"/>
        <charset val="204"/>
      </rPr>
      <t>-13, жер., гнед., ольденб., Бордекс, Германия</t>
    </r>
  </si>
  <si>
    <r>
      <t xml:space="preserve">АРТЕМЬЕВА </t>
    </r>
    <r>
      <rPr>
        <sz val="9"/>
        <rFont val="Verdana"/>
        <family val="2"/>
        <charset val="204"/>
      </rPr>
      <t>Вероника, 2010</t>
    </r>
  </si>
  <si>
    <r>
      <t>КАЛИМЕРО 609</t>
    </r>
    <r>
      <rPr>
        <sz val="9"/>
        <rFont val="Verdana"/>
        <family val="2"/>
        <charset val="204"/>
      </rPr>
      <t>-06 (148), мер., сер., нем.верх. пони, Пр Аш Корнетт, Германия</t>
    </r>
  </si>
  <si>
    <r>
      <t xml:space="preserve">АРХИПОВА </t>
    </r>
    <r>
      <rPr>
        <sz val="9"/>
        <rFont val="Verdana"/>
        <family val="2"/>
        <charset val="204"/>
      </rPr>
      <t>Екатерина</t>
    </r>
  </si>
  <si>
    <r>
      <t>ВЭЭФ АМБЕР</t>
    </r>
    <r>
      <rPr>
        <sz val="9"/>
        <rFont val="Verdana"/>
        <family val="2"/>
        <charset val="204"/>
      </rPr>
      <t>-18, жер., изаб., уэльск. пони, Кадланваллей Амеретто, Московск. обл.</t>
    </r>
  </si>
  <si>
    <r>
      <t xml:space="preserve">БОГАТЫРЕВА </t>
    </r>
    <r>
      <rPr>
        <sz val="9"/>
        <rFont val="Verdana"/>
        <family val="2"/>
        <charset val="204"/>
      </rPr>
      <t>Вера, 2012</t>
    </r>
  </si>
  <si>
    <r>
      <t>РОЗА'С САВАНЕТА</t>
    </r>
    <r>
      <rPr>
        <sz val="9"/>
        <rFont val="Verdana"/>
        <family val="2"/>
        <charset val="204"/>
      </rPr>
      <t>-06 (148)</t>
    </r>
    <r>
      <rPr>
        <b/>
        <sz val="9"/>
        <rFont val="Verdana"/>
        <family val="2"/>
        <charset val="204"/>
      </rPr>
      <t xml:space="preserve">, </t>
    </r>
    <r>
      <rPr>
        <sz val="9"/>
        <rFont val="Verdana"/>
        <family val="2"/>
        <charset val="204"/>
      </rPr>
      <t>мер, бур, Нью форест пони, Мэйк Май Дэй, Нидерланды</t>
    </r>
  </si>
  <si>
    <r>
      <t xml:space="preserve">БУНТОВА </t>
    </r>
    <r>
      <rPr>
        <sz val="9"/>
        <rFont val="Verdana"/>
        <family val="2"/>
        <charset val="204"/>
      </rPr>
      <t>Елизавета</t>
    </r>
  </si>
  <si>
    <r>
      <t>ЗИДАН-</t>
    </r>
    <r>
      <rPr>
        <sz val="9"/>
        <rFont val="Verdana"/>
        <family val="2"/>
        <charset val="204"/>
      </rPr>
      <t>04, мер., т-гн., KWPN, Равель, Нидерланды</t>
    </r>
  </si>
  <si>
    <r>
      <t xml:space="preserve">ГОДУНОВА </t>
    </r>
    <r>
      <rPr>
        <sz val="9"/>
        <rFont val="Verdana"/>
        <family val="2"/>
        <charset val="204"/>
      </rPr>
      <t>Софья, 2013</t>
    </r>
  </si>
  <si>
    <r>
      <t>ТОСКА БЭККЕР</t>
    </r>
    <r>
      <rPr>
        <sz val="9"/>
        <rFont val="Verdana"/>
        <family val="2"/>
        <charset val="204"/>
      </rPr>
      <t>-07 (126), коб., т.-рыж., уэльск. пони, Ярт Калиф, Нидерланды</t>
    </r>
  </si>
  <si>
    <r>
      <t xml:space="preserve">ГРИГОРЬЕВА </t>
    </r>
    <r>
      <rPr>
        <sz val="9"/>
        <rFont val="Verdana"/>
        <family val="2"/>
        <charset val="204"/>
      </rPr>
      <t>Юлия, 2003</t>
    </r>
  </si>
  <si>
    <r>
      <t>КАЛХАВЕС ДЕ НОРА-</t>
    </r>
    <r>
      <rPr>
        <sz val="9"/>
        <rFont val="Verdana"/>
        <family val="2"/>
        <charset val="204"/>
      </rPr>
      <t>07, коб., т.-рыж., датск. тепл., Де Ноир, Дания</t>
    </r>
  </si>
  <si>
    <r>
      <t>КВАЕТ БЕЛЬМОНД-</t>
    </r>
    <r>
      <rPr>
        <sz val="9"/>
        <rFont val="Verdana"/>
        <family val="2"/>
        <charset val="204"/>
      </rPr>
      <t>15, мер., гн., ганноверская, Кватербэк, Германия.</t>
    </r>
  </si>
  <si>
    <r>
      <t>ГУРЦКАЯ</t>
    </r>
    <r>
      <rPr>
        <sz val="9"/>
        <rFont val="Verdana"/>
        <family val="2"/>
        <charset val="204"/>
      </rPr>
      <t xml:space="preserve"> Мариам, 2009</t>
    </r>
  </si>
  <si>
    <r>
      <t>ФОРТЭ ЭЙЧ ЭР</t>
    </r>
    <r>
      <rPr>
        <sz val="9"/>
        <rFont val="Verdana"/>
        <family val="2"/>
        <charset val="204"/>
      </rPr>
      <t>-10, мер., рыж., KWPN, Вивальди,Нидерланды</t>
    </r>
  </si>
  <si>
    <r>
      <t xml:space="preserve">СТИНДИКС ЧАМП ОФ ГЛОРИ- </t>
    </r>
    <r>
      <rPr>
        <sz val="9"/>
        <rFont val="Verdana"/>
        <family val="2"/>
        <charset val="204"/>
      </rPr>
      <t>08 (147), жер., буланый, нем. верх. пони, Эфесчамбертин, Германия</t>
    </r>
  </si>
  <si>
    <r>
      <t xml:space="preserve">ГУРЦКАЯ </t>
    </r>
    <r>
      <rPr>
        <sz val="9"/>
        <rFont val="Verdana"/>
        <family val="2"/>
        <charset val="204"/>
      </rPr>
      <t>Михаил, 2013</t>
    </r>
  </si>
  <si>
    <r>
      <rPr>
        <b/>
        <sz val="9"/>
        <rFont val="Verdana"/>
        <family val="2"/>
        <charset val="204"/>
      </rPr>
      <t>БОНИФАЦИЙ-</t>
    </r>
    <r>
      <rPr>
        <sz val="9"/>
        <rFont val="Verdana"/>
        <family val="2"/>
        <charset val="204"/>
      </rPr>
      <t>14 (149 )</t>
    </r>
    <r>
      <rPr>
        <b/>
        <sz val="9"/>
        <rFont val="Verdana"/>
        <family val="2"/>
        <charset val="204"/>
      </rPr>
      <t>,</t>
    </r>
    <r>
      <rPr>
        <sz val="9"/>
        <rFont val="Verdana"/>
        <family val="2"/>
        <charset val="204"/>
      </rPr>
      <t xml:space="preserve"> мер., т-сер., нем. Верх. Пони, Нинтендо, Республика Марий Эл</t>
    </r>
  </si>
  <si>
    <r>
      <rPr>
        <b/>
        <sz val="9"/>
        <rFont val="Verdana"/>
        <family val="2"/>
        <charset val="204"/>
      </rPr>
      <t>ЕКИМОВА-ЛИПСКАЯ</t>
    </r>
    <r>
      <rPr>
        <sz val="9"/>
        <rFont val="Verdana"/>
        <family val="2"/>
        <charset val="204"/>
      </rPr>
      <t xml:space="preserve"> Вероника</t>
    </r>
  </si>
  <si>
    <r>
      <t>СИБЕРИЯ ЭФЭС-</t>
    </r>
    <r>
      <rPr>
        <sz val="9"/>
        <rFont val="Verdana"/>
        <family val="2"/>
        <charset val="204"/>
      </rPr>
      <t>19, коб., т-гн., ганноверская, Сезуанс Доннерхолл, Россия</t>
    </r>
  </si>
  <si>
    <r>
      <t xml:space="preserve">КРУТОВА </t>
    </r>
    <r>
      <rPr>
        <sz val="9"/>
        <rFont val="Verdana"/>
        <family val="2"/>
        <charset val="204"/>
      </rPr>
      <t>Александра</t>
    </r>
  </si>
  <si>
    <r>
      <t>ЭВЕРЕСТ-</t>
    </r>
    <r>
      <rPr>
        <sz val="9"/>
        <rFont val="Verdana"/>
        <family val="2"/>
        <charset val="204"/>
      </rPr>
      <t>13, мер., вор., Латвийская, Эмир, Латвия</t>
    </r>
  </si>
  <si>
    <r>
      <t xml:space="preserve">КУШНИР </t>
    </r>
    <r>
      <rPr>
        <sz val="9"/>
        <rFont val="Verdana"/>
        <family val="2"/>
        <charset val="204"/>
      </rPr>
      <t>Лира</t>
    </r>
  </si>
  <si>
    <r>
      <t>ЛАКОСТА -</t>
    </r>
    <r>
      <rPr>
        <sz val="9"/>
        <rFont val="Verdana"/>
        <family val="2"/>
        <charset val="204"/>
      </rPr>
      <t>17, коб., рыж.-пегая, полукровная, н.з., Россия</t>
    </r>
  </si>
  <si>
    <r>
      <t xml:space="preserve">ЛУЩЕВИЧ </t>
    </r>
    <r>
      <rPr>
        <sz val="9"/>
        <rFont val="Verdana"/>
        <family val="2"/>
        <charset val="204"/>
      </rPr>
      <t>Ева, 2011</t>
    </r>
  </si>
  <si>
    <r>
      <t xml:space="preserve">САНДРО РИЧИ - </t>
    </r>
    <r>
      <rPr>
        <sz val="9"/>
        <rFont val="Verdana"/>
        <family val="2"/>
        <charset val="204"/>
      </rPr>
      <t>14, мер., вор., ган., Сандро Маринеро, ПКХ "Элитар"</t>
    </r>
  </si>
  <si>
    <r>
      <t xml:space="preserve">ЛЯХ </t>
    </r>
    <r>
      <rPr>
        <sz val="9"/>
        <rFont val="Verdana"/>
        <family val="2"/>
        <charset val="204"/>
      </rPr>
      <t>Анастасия</t>
    </r>
  </si>
  <si>
    <r>
      <t xml:space="preserve">ЛАКИ- </t>
    </r>
    <r>
      <rPr>
        <sz val="9"/>
        <rFont val="Verdana"/>
        <family val="2"/>
        <charset val="204"/>
      </rPr>
      <t>11, мер., рыж., полукровн., Вихрь, Россия</t>
    </r>
  </si>
  <si>
    <r>
      <t xml:space="preserve">НОВИКОВА </t>
    </r>
    <r>
      <rPr>
        <sz val="9"/>
        <rFont val="Verdana"/>
        <family val="2"/>
        <charset val="204"/>
      </rPr>
      <t>Ирина</t>
    </r>
  </si>
  <si>
    <r>
      <t xml:space="preserve">МАССАНДРА- </t>
    </r>
    <r>
      <rPr>
        <sz val="9"/>
        <rFont val="Verdana"/>
        <family val="2"/>
        <charset val="204"/>
      </rPr>
      <t>14, коб., изабел., белорусск.упр., Мускат, Белорусь</t>
    </r>
  </si>
  <si>
    <r>
      <t xml:space="preserve">ПЛЕТНЕВА </t>
    </r>
    <r>
      <rPr>
        <sz val="9"/>
        <rFont val="Verdana"/>
        <family val="2"/>
        <charset val="204"/>
      </rPr>
      <t>Нина</t>
    </r>
  </si>
  <si>
    <r>
      <t xml:space="preserve">РАЗГУЛЯЕВА </t>
    </r>
    <r>
      <rPr>
        <sz val="9"/>
        <rFont val="Verdana"/>
        <family val="2"/>
        <charset val="204"/>
      </rPr>
      <t>Александра, 2010</t>
    </r>
  </si>
  <si>
    <r>
      <t>СИР МАККАРТНИ-</t>
    </r>
    <r>
      <rPr>
        <sz val="9"/>
        <rFont val="Verdana"/>
        <family val="2"/>
        <charset val="204"/>
      </rPr>
      <t>12 (132), жер., сол., уэльск. пони, Райбонс Мистер Родин, Россия</t>
    </r>
  </si>
  <si>
    <r>
      <t xml:space="preserve">РУСАКОВА </t>
    </r>
    <r>
      <rPr>
        <sz val="9"/>
        <rFont val="Verdana"/>
        <family val="2"/>
        <charset val="204"/>
      </rPr>
      <t>Таисия, 2004</t>
    </r>
  </si>
  <si>
    <r>
      <t>ХОКУС ПОКУС</t>
    </r>
    <r>
      <rPr>
        <sz val="9"/>
        <rFont val="Verdana"/>
        <family val="2"/>
        <charset val="204"/>
      </rPr>
      <t>-12, мер., гнед., KWPN, Какет Л, Нидерланды</t>
    </r>
  </si>
  <si>
    <r>
      <t xml:space="preserve">САВОЧКИНА </t>
    </r>
    <r>
      <rPr>
        <sz val="9"/>
        <rFont val="Verdana"/>
        <family val="2"/>
        <charset val="204"/>
      </rPr>
      <t>Эмилиа, 2013</t>
    </r>
  </si>
  <si>
    <r>
      <t>МИСТЕР РОДИН</t>
    </r>
    <r>
      <rPr>
        <sz val="9"/>
        <rFont val="Verdana"/>
        <family val="2"/>
        <charset val="204"/>
      </rPr>
      <t>-06 (127), жер., палом., уэльск. пони, Wolling's Dante, Нидерланды</t>
    </r>
  </si>
  <si>
    <r>
      <t xml:space="preserve">СОЛОДКИНА </t>
    </r>
    <r>
      <rPr>
        <sz val="9"/>
        <rFont val="Verdana"/>
        <family val="2"/>
        <charset val="204"/>
      </rPr>
      <t>Полина, 2005</t>
    </r>
  </si>
  <si>
    <r>
      <t>АЙВИ</t>
    </r>
    <r>
      <rPr>
        <sz val="9"/>
        <rFont val="Verdana"/>
        <family val="2"/>
        <charset val="204"/>
      </rPr>
      <t>-13, коб., вор., KWPN, Лорд Лезердейл, Нидерланды</t>
    </r>
  </si>
  <si>
    <r>
      <t xml:space="preserve">ТИХАНОВИЧ </t>
    </r>
    <r>
      <rPr>
        <sz val="9"/>
        <rFont val="Verdana"/>
        <family val="2"/>
        <charset val="204"/>
      </rPr>
      <t>Анастасия, 2005</t>
    </r>
  </si>
  <si>
    <r>
      <t>ЭРЕНС ХИТ</t>
    </r>
    <r>
      <rPr>
        <sz val="9"/>
        <rFont val="Verdana"/>
        <family val="2"/>
        <charset val="204"/>
      </rPr>
      <t>-09, мер., т-гнед., вест., Ehrenpar, Россия</t>
    </r>
  </si>
  <si>
    <r>
      <t xml:space="preserve">Фамилия, </t>
    </r>
    <r>
      <rPr>
        <sz val="10"/>
        <rFont val="Verdana"/>
        <family val="2"/>
        <charset val="204"/>
      </rPr>
      <t>Имя всадника</t>
    </r>
  </si>
  <si>
    <r>
      <t>Кличка лошади, г.р.,</t>
    </r>
    <r>
      <rPr>
        <sz val="10"/>
        <rFont val="Verdana"/>
        <family val="2"/>
        <charset val="204"/>
      </rPr>
      <t xml:space="preserve"> масть, пол, порода, отец, место рождения</t>
    </r>
  </si>
  <si>
    <t xml:space="preserve">Екимова-Липская В.
</t>
  </si>
  <si>
    <t>071608</t>
  </si>
  <si>
    <t>018607</t>
  </si>
  <si>
    <t>025852</t>
  </si>
  <si>
    <t>016368</t>
  </si>
  <si>
    <t>011674</t>
  </si>
  <si>
    <t>025892</t>
  </si>
  <si>
    <t>Кельнер Е.</t>
  </si>
  <si>
    <t>023253</t>
  </si>
  <si>
    <t>020571</t>
  </si>
  <si>
    <t>031578</t>
  </si>
  <si>
    <t>028314</t>
  </si>
  <si>
    <t>Сергиеня О.</t>
  </si>
  <si>
    <t>Дронова Е.</t>
  </si>
  <si>
    <t>КСК "Классика" /
Санкт-Петербург</t>
  </si>
  <si>
    <t>023709</t>
  </si>
  <si>
    <t>020575</t>
  </si>
  <si>
    <t>080399</t>
  </si>
  <si>
    <t>029462</t>
  </si>
  <si>
    <t>Назаров П.</t>
  </si>
  <si>
    <t>Русинова Е.</t>
  </si>
  <si>
    <t>КСК "Осинова Роща" /
Ленинградская область</t>
  </si>
  <si>
    <t>010701</t>
  </si>
  <si>
    <t>023582</t>
  </si>
  <si>
    <t>Симонова В.</t>
  </si>
  <si>
    <t>Веклич Н.</t>
  </si>
  <si>
    <t>ч/в /
Ленинградская обл.</t>
  </si>
  <si>
    <t>005096</t>
  </si>
  <si>
    <t>016661</t>
  </si>
  <si>
    <t>Скворцова А.</t>
  </si>
  <si>
    <t>028385</t>
  </si>
  <si>
    <t>020491</t>
  </si>
  <si>
    <t>Нижебовская А.</t>
  </si>
  <si>
    <t>012706</t>
  </si>
  <si>
    <t>013475</t>
  </si>
  <si>
    <t>Свиридова Т.</t>
  </si>
  <si>
    <t>КСК "Комарово" /
Санкт-Петербург</t>
  </si>
  <si>
    <t>009873</t>
  </si>
  <si>
    <t>009926</t>
  </si>
  <si>
    <t>Дука А.</t>
  </si>
  <si>
    <t>КСК "Перспектива" /
Санкт-Петербург</t>
  </si>
  <si>
    <r>
      <t xml:space="preserve">НОВИКОВА </t>
    </r>
    <r>
      <rPr>
        <sz val="9"/>
        <rFont val="Verdana"/>
        <family val="2"/>
        <charset val="204"/>
      </rPr>
      <t>Мария, 2008</t>
    </r>
  </si>
  <si>
    <r>
      <t>СПРИНГ СТАРС КИМ</t>
    </r>
    <r>
      <rPr>
        <sz val="9"/>
        <rFont val="Verdana"/>
        <family val="2"/>
        <charset val="204"/>
      </rPr>
      <t>-10 (136), коб., рыж., Уэльский пони, Шамрок Бэкстэйдж Империал, Нидерланды</t>
    </r>
  </si>
  <si>
    <r>
      <t>АРХИПОВА</t>
    </r>
    <r>
      <rPr>
        <sz val="9"/>
        <rFont val="Verdana"/>
        <family val="2"/>
        <charset val="204"/>
      </rPr>
      <t xml:space="preserve"> Екатерина</t>
    </r>
  </si>
  <si>
    <r>
      <t>ДЖЕМИСОН ГРАНД ЭСТИБИ</t>
    </r>
    <r>
      <rPr>
        <sz val="9"/>
        <rFont val="Verdana"/>
        <family val="2"/>
        <charset val="204"/>
      </rPr>
      <t>-17, мер., рыж., лошадь класса пони, Виллоу Три Тревор, Россия</t>
    </r>
  </si>
  <si>
    <r>
      <t xml:space="preserve">КЕЛЬНЕР </t>
    </r>
    <r>
      <rPr>
        <sz val="9"/>
        <rFont val="Verdana"/>
        <family val="2"/>
        <charset val="204"/>
      </rPr>
      <t>Елена</t>
    </r>
  </si>
  <si>
    <r>
      <t>ДЖЕНИЗАРО КОТИ-</t>
    </r>
    <r>
      <rPr>
        <sz val="9"/>
        <rFont val="Verdana"/>
        <family val="2"/>
        <charset val="204"/>
      </rPr>
      <t>10, мер., гн., Андалузская, Дженизаро, Испания</t>
    </r>
  </si>
  <si>
    <r>
      <t>СО КЛАССИ СИ ДЖИ-</t>
    </r>
    <r>
      <rPr>
        <sz val="9"/>
        <rFont val="Verdana"/>
        <family val="2"/>
        <charset val="204"/>
      </rPr>
      <t>16, мер., вор., ольденбургская, Сезуан, Финляндия</t>
    </r>
  </si>
  <si>
    <r>
      <t>КВАНТУМ ТЕОРИ</t>
    </r>
    <r>
      <rPr>
        <sz val="9"/>
        <rFont val="Verdana"/>
        <family val="2"/>
        <charset val="204"/>
      </rPr>
      <t xml:space="preserve"> -11, мер., гнед., ганн., Кватербэк, Германия</t>
    </r>
  </si>
  <si>
    <r>
      <t xml:space="preserve">АКСЕНОВА </t>
    </r>
    <r>
      <rPr>
        <sz val="9"/>
        <rFont val="Verdana"/>
        <family val="2"/>
        <charset val="204"/>
      </rPr>
      <t>Марина</t>
    </r>
  </si>
  <si>
    <r>
      <t>МАКСИМ -</t>
    </r>
    <r>
      <rPr>
        <sz val="9"/>
        <rFont val="Verdana"/>
        <family val="2"/>
        <charset val="204"/>
      </rPr>
      <t>06, жер., т-гнед., великопольская, Каретино К, Польша</t>
    </r>
  </si>
  <si>
    <r>
      <t xml:space="preserve">ЛИННИКОВА </t>
    </r>
    <r>
      <rPr>
        <sz val="9"/>
        <rFont val="Verdana"/>
        <family val="2"/>
        <charset val="204"/>
      </rPr>
      <t>Наталья, 2009</t>
    </r>
  </si>
  <si>
    <r>
      <t>КОСТА РИКА-</t>
    </r>
    <r>
      <rPr>
        <sz val="9"/>
        <rFont val="Verdana"/>
        <family val="2"/>
        <charset val="204"/>
      </rPr>
      <t xml:space="preserve">15(142), коб., гн., нем. верх. пони, Миракуликс С, Россия,  Марий Эл Респ </t>
    </r>
  </si>
  <si>
    <r>
      <t xml:space="preserve">ТОРОПОВА </t>
    </r>
    <r>
      <rPr>
        <sz val="9"/>
        <rFont val="Verdana"/>
        <family val="2"/>
        <charset val="204"/>
      </rPr>
      <t>Наталия</t>
    </r>
  </si>
  <si>
    <r>
      <t>ШВАЛБЕНЦАУБА -</t>
    </r>
    <r>
      <rPr>
        <sz val="9"/>
        <rFont val="Verdana"/>
        <family val="2"/>
        <charset val="204"/>
      </rPr>
      <t>17, коб., гн., тракен., Милленниум, Германия</t>
    </r>
  </si>
  <si>
    <r>
      <t xml:space="preserve">СИМОНОВА </t>
    </r>
    <r>
      <rPr>
        <sz val="9"/>
        <rFont val="Verdana"/>
        <family val="2"/>
        <charset val="204"/>
      </rPr>
      <t>Варвара</t>
    </r>
  </si>
  <si>
    <r>
      <t>ЛИО ИБИЦА -</t>
    </r>
    <r>
      <rPr>
        <sz val="9"/>
        <rFont val="Verdana"/>
        <family val="2"/>
        <charset val="204"/>
      </rPr>
      <t>16,жер., т-гн., KWPN, Гелакси, Нидерланды</t>
    </r>
  </si>
  <si>
    <r>
      <t xml:space="preserve">СКВОРЦОВА </t>
    </r>
    <r>
      <rPr>
        <sz val="9"/>
        <rFont val="Verdana"/>
        <family val="2"/>
        <charset val="204"/>
      </rPr>
      <t>Анастасия</t>
    </r>
  </si>
  <si>
    <r>
      <t>ЭЛЬ ФЕРРОЛЬ -</t>
    </r>
    <r>
      <rPr>
        <sz val="9"/>
        <rFont val="Verdana"/>
        <family val="2"/>
        <charset val="204"/>
      </rPr>
      <t>13, коб., гнед., украинская верх., Феникс, Украина</t>
    </r>
  </si>
  <si>
    <r>
      <t xml:space="preserve">БАРСУКОВА </t>
    </r>
    <r>
      <rPr>
        <sz val="9"/>
        <rFont val="Verdana"/>
        <family val="2"/>
        <charset val="204"/>
      </rPr>
      <t>Наталья</t>
    </r>
  </si>
  <si>
    <r>
      <t xml:space="preserve">ДЕЛОРЕНС - </t>
    </r>
    <r>
      <rPr>
        <sz val="9"/>
        <rFont val="Verdana"/>
        <family val="2"/>
        <charset val="204"/>
      </rPr>
      <t>15, коб., сер., полукровн., Домбай, россия</t>
    </r>
  </si>
  <si>
    <r>
      <t>ХАРЛЕЙ ДИАМАНТ -</t>
    </r>
    <r>
      <rPr>
        <sz val="9"/>
        <rFont val="Verdana"/>
        <family val="2"/>
        <charset val="204"/>
      </rPr>
      <t>09, жер., т-гнед., украинская верховая, Сандрос Диамант, Украина</t>
    </r>
  </si>
  <si>
    <r>
      <t xml:space="preserve">АНУФРИЕВА </t>
    </r>
    <r>
      <rPr>
        <sz val="9"/>
        <rFont val="Verdana"/>
        <family val="2"/>
        <charset val="204"/>
      </rPr>
      <t>Ольга</t>
    </r>
  </si>
  <si>
    <r>
      <t>КОР ДЕ ГРАНА -</t>
    </r>
    <r>
      <rPr>
        <sz val="9"/>
        <rFont val="Verdana"/>
        <family val="2"/>
        <charset val="204"/>
      </rPr>
      <t xml:space="preserve">07, коб., вор., Кальвадос 867, Латвия </t>
    </r>
  </si>
  <si>
    <t xml:space="preserve"> </t>
  </si>
  <si>
    <t>Технические ошибки</t>
  </si>
  <si>
    <t>Предварительный приз - дети. Езда В</t>
  </si>
  <si>
    <r>
      <t xml:space="preserve">КРИЛИЧЕВСКИЙ </t>
    </r>
    <r>
      <rPr>
        <sz val="9"/>
        <rFont val="Verdana"/>
        <family val="2"/>
        <charset val="204"/>
      </rPr>
      <t>Максим, 2006</t>
    </r>
  </si>
  <si>
    <t>Командный приз - юноши</t>
  </si>
  <si>
    <t>Командный приз - всадники на пони (FEI)</t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</si>
  <si>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12- 16 лет</t>
    </r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</si>
  <si>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</si>
  <si>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r>
      <rPr>
        <b/>
        <sz val="12"/>
        <color indexed="8"/>
        <rFont val="Verdana"/>
        <family val="2"/>
        <charset val="204"/>
      </rPr>
      <t>ВЕСЕННИЙ КУБОК КК "ФОРСАЙД", 2 этап
FS-FUTURE STAR-СОРЕВНОВАНИЯ ДЛЯ МОЛОДЫХ ЛОШАДЕЙ</t>
    </r>
    <r>
      <rPr>
        <b/>
        <sz val="10"/>
        <color indexed="8"/>
        <rFont val="Verdana"/>
        <family val="2"/>
        <charset val="204"/>
      </rPr>
      <t xml:space="preserve">
</t>
    </r>
    <r>
      <rPr>
        <sz val="12"/>
        <color indexed="8"/>
        <rFont val="Verdana"/>
        <family val="2"/>
        <charset val="204"/>
      </rPr>
      <t>региональные соревнования</t>
    </r>
  </si>
  <si>
    <r>
      <rPr>
        <b/>
        <sz val="12"/>
        <color indexed="8"/>
        <rFont val="Verdana"/>
        <family val="2"/>
        <charset val="204"/>
      </rPr>
      <t xml:space="preserve">ВЕСЕННИЙ КУБОК КК "ФОРСАЙД", 2 этап
FS-FUTURE STAR-СОРЕВНОВАНИЯ ДЛЯ МОЛОДЫХ ЛОШАДЕЙ
</t>
    </r>
    <r>
      <rPr>
        <sz val="12"/>
        <color indexed="8"/>
        <rFont val="Verdana"/>
        <family val="2"/>
        <charset val="204"/>
      </rPr>
      <t>региональные соревнования</t>
    </r>
  </si>
  <si>
    <t>Швецова К.А.</t>
  </si>
  <si>
    <t>Смородина Ю.В.</t>
  </si>
  <si>
    <t>Елисеева А.А.</t>
  </si>
  <si>
    <t>Москва</t>
  </si>
  <si>
    <t>Степанова И.И.</t>
  </si>
  <si>
    <t>Шеф-стюард</t>
  </si>
  <si>
    <t>25 марта 2023 г.</t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</si>
  <si>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юниоры и юниорки 16-21 год</t>
    </r>
  </si>
  <si>
    <t>Командный приз - юниоры</t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</si>
  <si>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</si>
  <si>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Малый Приз</t>
  </si>
  <si>
    <r>
      <t xml:space="preserve">СКВОРЦОВА </t>
    </r>
    <r>
      <rPr>
        <sz val="8"/>
        <rFont val="Verdana"/>
        <family val="2"/>
        <charset val="204"/>
      </rPr>
      <t>Анастасия</t>
    </r>
  </si>
  <si>
    <r>
      <t>ЭЛЬ ФЕРРОЛЬ -</t>
    </r>
    <r>
      <rPr>
        <sz val="8"/>
        <rFont val="Verdana"/>
        <family val="2"/>
        <charset val="204"/>
      </rPr>
      <t>13, коб., гнед., украинская верх., Феникс, Украина</t>
    </r>
  </si>
  <si>
    <r>
      <t>АЛИБЕКОВ</t>
    </r>
    <r>
      <rPr>
        <sz val="8"/>
        <rFont val="Verdana"/>
        <family val="2"/>
        <charset val="204"/>
      </rPr>
      <t xml:space="preserve"> Айдын</t>
    </r>
  </si>
  <si>
    <r>
      <t>БОНИРО ПЛАТИНУМ</t>
    </r>
    <r>
      <rPr>
        <sz val="8"/>
        <rFont val="Verdana"/>
        <family val="2"/>
        <charset val="204"/>
      </rPr>
      <t>-13, жер., гнед., ольденб., Бордекс, Германия</t>
    </r>
  </si>
  <si>
    <r>
      <t xml:space="preserve">СИМОНОВА </t>
    </r>
    <r>
      <rPr>
        <sz val="8"/>
        <rFont val="Verdana"/>
        <family val="2"/>
        <charset val="204"/>
      </rPr>
      <t>Варвара</t>
    </r>
  </si>
  <si>
    <r>
      <t>ЛИО ИБИЦА -</t>
    </r>
    <r>
      <rPr>
        <sz val="8"/>
        <rFont val="Verdana"/>
        <family val="2"/>
        <charset val="204"/>
      </rPr>
      <t>16,жер., т-гн., KWPN, Гелакси, Нидерланды</t>
    </r>
  </si>
  <si>
    <r>
      <t xml:space="preserve">АНУФРИЕВА </t>
    </r>
    <r>
      <rPr>
        <sz val="8"/>
        <rFont val="Verdana"/>
        <family val="2"/>
        <charset val="204"/>
      </rPr>
      <t>Ольга</t>
    </r>
  </si>
  <si>
    <r>
      <t>КОР ДЕ ГРАНА -</t>
    </r>
    <r>
      <rPr>
        <sz val="8"/>
        <rFont val="Verdana"/>
        <family val="2"/>
        <charset val="204"/>
      </rPr>
      <t xml:space="preserve">07, коб., вор., Кальвадос 867, Латвия </t>
    </r>
  </si>
  <si>
    <r>
      <t xml:space="preserve">БАРСУКОВА </t>
    </r>
    <r>
      <rPr>
        <sz val="8"/>
        <rFont val="Verdana"/>
        <family val="2"/>
        <charset val="204"/>
      </rPr>
      <t>Наталья</t>
    </r>
  </si>
  <si>
    <r>
      <t xml:space="preserve">ДЕЛОРЕНС - </t>
    </r>
    <r>
      <rPr>
        <sz val="8"/>
        <rFont val="Verdana"/>
        <family val="2"/>
        <charset val="204"/>
      </rPr>
      <t>15, коб., сер., полукровн., Домбай, россия</t>
    </r>
  </si>
  <si>
    <t>Средний Приз 1</t>
  </si>
  <si>
    <r>
      <t xml:space="preserve">БУНТОВА </t>
    </r>
    <r>
      <rPr>
        <sz val="8"/>
        <rFont val="Verdana"/>
        <family val="2"/>
        <charset val="204"/>
      </rPr>
      <t>Елизавета</t>
    </r>
  </si>
  <si>
    <r>
      <t>ЗИДАН-</t>
    </r>
    <r>
      <rPr>
        <sz val="8"/>
        <rFont val="Verdana"/>
        <family val="2"/>
        <charset val="204"/>
      </rPr>
      <t>04, мер., т-гн., KWPN, Равель, Нидерланды</t>
    </r>
  </si>
  <si>
    <r>
      <t xml:space="preserve">ГРИГОРЬЕВА </t>
    </r>
    <r>
      <rPr>
        <sz val="8"/>
        <rFont val="Verdana"/>
        <family val="2"/>
        <charset val="204"/>
      </rPr>
      <t>Юлия, 2003</t>
    </r>
  </si>
  <si>
    <r>
      <t>КАЛХАВЕС ДЕ НОРА-</t>
    </r>
    <r>
      <rPr>
        <sz val="8"/>
        <rFont val="Verdana"/>
        <family val="2"/>
        <charset val="204"/>
      </rPr>
      <t>07, коб., т.-рыж., датск. тепл., Де Ноир, Дания</t>
    </r>
  </si>
  <si>
    <r>
      <t xml:space="preserve">РУСАКОВА </t>
    </r>
    <r>
      <rPr>
        <sz val="8"/>
        <rFont val="Verdana"/>
        <family val="2"/>
        <charset val="204"/>
      </rPr>
      <t>Таисия, 2004</t>
    </r>
  </si>
  <si>
    <r>
      <t>ХОКУС ПОКУС</t>
    </r>
    <r>
      <rPr>
        <sz val="8"/>
        <rFont val="Verdana"/>
        <family val="2"/>
        <charset val="204"/>
      </rPr>
      <t>-12, мер., гнед., KWPN, Какет Л, Нидерланды</t>
    </r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</si>
  <si>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юниоры и юниорки 16-21 год</t>
    </r>
  </si>
  <si>
    <r>
      <t xml:space="preserve">ГОДУНОВА </t>
    </r>
    <r>
      <rPr>
        <sz val="8"/>
        <rFont val="Verdana"/>
        <family val="2"/>
        <charset val="204"/>
      </rPr>
      <t>Софья, 2013</t>
    </r>
  </si>
  <si>
    <r>
      <t>ТОСКА БЭККЕР</t>
    </r>
    <r>
      <rPr>
        <sz val="8"/>
        <rFont val="Verdana"/>
        <family val="2"/>
        <charset val="204"/>
      </rPr>
      <t>-07 (126), коб., т.-рыж., уэльск. пони, Ярт Калиф, Нидерланды</t>
    </r>
  </si>
  <si>
    <r>
      <t xml:space="preserve">АКСЕНОВА </t>
    </r>
    <r>
      <rPr>
        <sz val="8"/>
        <rFont val="Verdana"/>
        <family val="2"/>
        <charset val="204"/>
      </rPr>
      <t>Екатерина, 2013</t>
    </r>
  </si>
  <si>
    <r>
      <t>СПРИНГ СТАРС КИМ</t>
    </r>
    <r>
      <rPr>
        <sz val="8"/>
        <rFont val="Verdana"/>
        <family val="2"/>
        <charset val="204"/>
      </rPr>
      <t>-10 (136), коб., рыж., Уэльский пони, Шамрок Бэкстэйдж Империал, Нидерланды</t>
    </r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</si>
  <si>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9-12 лет</t>
    </r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</si>
  <si>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</si>
  <si>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>Егорова А.А.</t>
  </si>
  <si>
    <t>ПП пони</t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</si>
  <si>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</si>
  <si>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Егорова А.А. - ССВК - Санкт-Петербург</t>
  </si>
  <si>
    <t>Елисеева А.А. - ССВК - Москва</t>
  </si>
  <si>
    <t>Фролова И.П. - Санкт-Петербург</t>
  </si>
  <si>
    <t>СПРАВКА о составе судейской коллегии</t>
  </si>
  <si>
    <t>Состав судейской коллегии</t>
  </si>
  <si>
    <r>
      <rPr>
        <b/>
        <sz val="14"/>
        <rFont val="Verdana"/>
        <family val="2"/>
        <charset val="204"/>
      </rPr>
      <t>ВЕСЕННИЙ КУБОК КК "ФОРСАЙД", 2 этап
FS-FUTURE STAR - СОРЕВНОВАНИЯ ДЛЯ МОЛОДЫХ ЛОШАДЕЙ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 xml:space="preserve"> мальчики и девочки 10-12 лет, мальчики и девочки 12-16 лет, мальчики и девочки 10-14 лет,
 юноши и девушки 14-18 лет, юниоры и юниорки 16-21 год, мужчины и женщины</t>
    </r>
  </si>
  <si>
    <t>Предварительный приз - юноши / Любители</t>
  </si>
  <si>
    <t>Выездка - на лошади 6 лет</t>
  </si>
  <si>
    <t>Выездка - на лошади 7 лет</t>
  </si>
  <si>
    <t>Предварительная езда для 7-летних лошадей (Тест FEI)</t>
  </si>
  <si>
    <t>Судьи: С - Огулова Н. - ССВК - Ленинградская область, Швецова К. - СС1К - Санкт-Петербург, Смородина Ю. - ССВК - Санкт-Петербург</t>
  </si>
  <si>
    <r>
      <t xml:space="preserve">Судьи: </t>
    </r>
    <r>
      <rPr>
        <sz val="10"/>
        <rFont val="Verdana"/>
        <family val="2"/>
        <charset val="204"/>
      </rPr>
      <t>С -</t>
    </r>
    <r>
      <rPr>
        <b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Огулова Н. - ССВК - Ленинградская область,</t>
    </r>
    <r>
      <rPr>
        <b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Елисеева А. - ССВК - Москва, Смородина Ю. - ССВК - Санкт-Петербург</t>
    </r>
  </si>
  <si>
    <t xml:space="preserve">Езда для 4-летних лошадей (Тест FEI) </t>
  </si>
  <si>
    <t xml:space="preserve">Предварительная езда для 6-летних лошадей  (Тест FEI) </t>
  </si>
  <si>
    <r>
      <rPr>
        <b/>
        <sz val="14"/>
        <rFont val="Verdana"/>
        <family val="2"/>
        <charset val="204"/>
      </rPr>
      <t>ВЕСЕННИЙ КУБОК КК "ФОРСАЙД", 2 этап
FS-FUTURE STAR - СОРЕВНОВАНИЯ ДЛЯ МОЛОДЫХ ЛОШАДЕЙ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мужчины и женщины</t>
    </r>
  </si>
  <si>
    <t xml:space="preserve">Предварительная езда для 5-летних лошадей (Тест FEI) </t>
  </si>
  <si>
    <t xml:space="preserve"> Качество исполнения</t>
  </si>
  <si>
    <t xml:space="preserve">Е </t>
  </si>
  <si>
    <t xml:space="preserve">Техника исп. </t>
  </si>
  <si>
    <r>
      <t>Судьи: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Огулова Н. - ССВК - Ленинградская область</t>
    </r>
    <r>
      <rPr>
        <sz val="10"/>
        <rFont val="Verdana"/>
        <family val="2"/>
        <charset val="204"/>
      </rPr>
      <t>, Е - Елисеева А. - ССВК - Москва, Швецова К. - СС1К - Санкт-Петербург</t>
    </r>
  </si>
  <si>
    <r>
      <t xml:space="preserve">САНДРО РИЧИ - </t>
    </r>
    <r>
      <rPr>
        <sz val="9"/>
        <rFont val="Verdana"/>
        <family val="2"/>
        <charset val="204"/>
      </rPr>
      <t>14, мер., вор., ганн., Сандро Маринеро, ПКХ "Элитар"</t>
    </r>
  </si>
  <si>
    <t>ч/в /
Ленинградская область</t>
  </si>
  <si>
    <t>Предварительный приз - дети. Езда В / Юноши</t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</si>
  <si>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 юноши и девушки 14-18 лет</t>
    </r>
  </si>
  <si>
    <r>
      <rPr>
        <b/>
        <sz val="14"/>
        <rFont val="Verdana"/>
        <family val="2"/>
        <charset val="204"/>
      </rPr>
      <t>ВЕСЕННИЙ КУБОК КК "ФОРСАЙД", 2 этап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</si>
  <si>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Е - Елисеева А. - ССВК - Москва, </t>
    </r>
    <r>
      <rPr>
        <b/>
        <sz val="10"/>
        <rFont val="Verdana"/>
        <family val="2"/>
        <charset val="204"/>
      </rPr>
      <t>С - Огулова Н. - ССВК - Ленинградская область</t>
    </r>
    <r>
      <rPr>
        <sz val="10"/>
        <rFont val="Verdana"/>
        <family val="2"/>
        <charset val="204"/>
      </rPr>
      <t>, М - Смородина Ю. - ССВК - Санкт-Петербург</t>
    </r>
  </si>
  <si>
    <t>Предварительный приз - дети. Езда В / Общий зачет</t>
  </si>
  <si>
    <r>
      <rPr>
        <b/>
        <sz val="10"/>
        <rFont val="Verdana"/>
        <family val="2"/>
        <charset val="204"/>
      </rPr>
      <t>Судьи:</t>
    </r>
    <r>
      <rPr>
        <sz val="10"/>
        <rFont val="Verdana"/>
        <family val="2"/>
        <charset val="204"/>
      </rPr>
      <t xml:space="preserve"> Е - Швецова К. - СС1К - Санкт-Петербург, </t>
    </r>
    <r>
      <rPr>
        <b/>
        <sz val="10"/>
        <rFont val="Verdana"/>
        <family val="2"/>
        <charset val="204"/>
      </rPr>
      <t>С - Елисеева А. - ССВК - Москва</t>
    </r>
    <r>
      <rPr>
        <sz val="10"/>
        <rFont val="Verdana"/>
        <family val="2"/>
        <charset val="204"/>
      </rPr>
      <t>, М - Смородина Ю. - ССВК - Санкт-Петербург</t>
    </r>
  </si>
  <si>
    <t>Новикова М.А.</t>
  </si>
  <si>
    <t>б/к</t>
  </si>
  <si>
    <t>Линникова Н.П.</t>
  </si>
  <si>
    <t>Савельева И.В.</t>
  </si>
  <si>
    <t>Екимова-Липская В.С.</t>
  </si>
  <si>
    <r>
      <rPr>
        <b/>
        <sz val="10"/>
        <rFont val="Verdana"/>
        <family val="2"/>
        <charset val="204"/>
      </rPr>
      <t xml:space="preserve">Судьи: </t>
    </r>
    <r>
      <rPr>
        <sz val="10"/>
        <rFont val="Verdana"/>
        <family val="2"/>
        <charset val="204"/>
      </rPr>
      <t xml:space="preserve">С - Огулова Н. - ССВК - Ленинградская область, Е </t>
    </r>
    <r>
      <rPr>
        <b/>
        <sz val="10"/>
        <rFont val="Verdana"/>
        <family val="2"/>
        <charset val="204"/>
      </rPr>
      <t xml:space="preserve">- </t>
    </r>
    <r>
      <rPr>
        <sz val="10"/>
        <rFont val="Verdana"/>
        <family val="2"/>
        <charset val="204"/>
      </rPr>
      <t>Смородина Ю. - ССВК - Санкт-Петербург, Елисеева А. - ССВК - Москва</t>
    </r>
  </si>
  <si>
    <r>
      <rPr>
        <b/>
        <sz val="10"/>
        <rFont val="Verdana"/>
        <family val="2"/>
        <charset val="204"/>
      </rPr>
      <t xml:space="preserve">Судьи: </t>
    </r>
    <r>
      <rPr>
        <sz val="10"/>
        <rFont val="Verdana"/>
        <family val="2"/>
        <charset val="204"/>
      </rPr>
      <t>Е - Смородина Ю. - ССВК - Санкт-Петербург,</t>
    </r>
    <r>
      <rPr>
        <b/>
        <sz val="10"/>
        <rFont val="Verdana"/>
        <family val="2"/>
        <charset val="204"/>
      </rPr>
      <t xml:space="preserve"> С - Елисеева А. - ССВК - Москва</t>
    </r>
    <r>
      <rPr>
        <sz val="10"/>
        <rFont val="Verdana"/>
        <family val="2"/>
        <charset val="204"/>
      </rPr>
      <t>, М - Швецова К. - СС1К - Санкт-Петербург</t>
    </r>
  </si>
  <si>
    <t>Разулевич И. А.</t>
  </si>
  <si>
    <t>Приморский край</t>
  </si>
  <si>
    <r>
      <t xml:space="preserve">Судьи: </t>
    </r>
    <r>
      <rPr>
        <sz val="10"/>
        <rFont val="Verdana"/>
        <family val="2"/>
        <charset val="204"/>
      </rPr>
      <t xml:space="preserve">Н - Огулова Н. - ССВК - Ленинградская область, </t>
    </r>
    <r>
      <rPr>
        <b/>
        <sz val="10"/>
        <rFont val="Verdana"/>
        <family val="2"/>
        <charset val="204"/>
      </rPr>
      <t>С - Смородина Ю. - ССВК - Санкт-Петербург,</t>
    </r>
    <r>
      <rPr>
        <sz val="10"/>
        <rFont val="Verdana"/>
        <family val="2"/>
        <charset val="204"/>
      </rPr>
      <t xml:space="preserve"> М - Швецова К. - СС1К - Санкт-Петербург</t>
    </r>
  </si>
  <si>
    <r>
      <t>ЭВЕРЕСТ-</t>
    </r>
    <r>
      <rPr>
        <sz val="9"/>
        <rFont val="Verdana"/>
        <family val="2"/>
        <charset val="204"/>
      </rPr>
      <t>13, мер., вор., латв., Эмир, Латвия</t>
    </r>
  </si>
  <si>
    <t>Обязательная программа №1 (ОСФ) Тест Б / Любители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</si>
</sst>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&quot;$&quot;* #,##0.00_);_(&quot;$&quot;* \(#,##0.00\);_(&quot;$&quot;* &quot;-&quot;??_);_(@_)"/>
    <numFmt numFmtId="168" formatCode="_(\$* #,##0.00_);_(\$* \(#,##0.00\);_(\$* \-??_);_(@_)"/>
    <numFmt numFmtId="169" formatCode="&quot;SFr.&quot;\ #,##0;&quot;SFr.&quot;\ \-#,##0"/>
    <numFmt numFmtId="170" formatCode="[$-FC19]d\ mmmm\ yyyy\ &quot;г.&quot;"/>
    <numFmt numFmtId="171" formatCode="0.000"/>
    <numFmt numFmtId="172" formatCode="&quot;€&quot;#,##0.00;\-&quot;€&quot;#,##0.00"/>
    <numFmt numFmtId="173" formatCode="_(&quot;$&quot;* #,##0_);_(&quot;$&quot;* \(#,##0\);_(&quot;$&quot;* &quot;-&quot;_);_(@_)"/>
    <numFmt numFmtId="174" formatCode="0.0"/>
    <numFmt numFmtId="175" formatCode="_-* #,##0.00&quot;р.&quot;_-;\-* #,##0.00&quot;р.&quot;_-;_-* \-??&quot;р.&quot;_-;_-@_-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_(* #,##0.00_);_(* \(#,##0.00\);_(* &quot;-&quot;??_);_(@_)"/>
  </numFmts>
  <fonts count="59">
    <font>
      <sz val="10"/>
      <name val="Arial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sz val="12"/>
      <name val="Verdan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8"/>
      <name val="Verdana"/>
      <family val="2"/>
      <charset val="204"/>
    </font>
    <font>
      <sz val="10"/>
      <color indexed="9"/>
      <name val="Verdana"/>
      <family val="2"/>
      <charset val="204"/>
    </font>
    <font>
      <b/>
      <i/>
      <sz val="10"/>
      <name val="Verdana"/>
      <family val="2"/>
      <charset val="204"/>
    </font>
    <font>
      <b/>
      <sz val="8"/>
      <name val="Verdana"/>
      <family val="2"/>
      <charset val="204"/>
    </font>
    <font>
      <b/>
      <sz val="10"/>
      <color indexed="10"/>
      <name val="Verdana"/>
      <family val="2"/>
      <charset val="204"/>
    </font>
    <font>
      <sz val="10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0"/>
      <color indexed="8"/>
      <name val="Verdana"/>
      <family val="2"/>
      <charset val="204"/>
    </font>
    <font>
      <i/>
      <sz val="10"/>
      <name val="Verdana"/>
      <family val="2"/>
      <charset val="204"/>
    </font>
    <font>
      <i/>
      <sz val="11"/>
      <name val="Verdana"/>
      <family val="2"/>
      <charset val="204"/>
    </font>
    <font>
      <b/>
      <sz val="10"/>
      <color rgb="FF7030A0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i/>
      <sz val="12"/>
      <name val="Verdana"/>
      <family val="2"/>
      <charset val="204"/>
    </font>
    <font>
      <sz val="11"/>
      <name val="Verdana"/>
      <family val="2"/>
      <charset val="204"/>
    </font>
  </fonts>
  <fills count="5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97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28" fillId="0" borderId="0"/>
    <xf numFmtId="0" fontId="7" fillId="0" borderId="0"/>
    <xf numFmtId="0" fontId="2" fillId="0" borderId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1" fillId="12" borderId="1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40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2" fillId="39" borderId="2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40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13" fillId="39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5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76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7" fontId="7" fillId="0" borderId="0" applyFill="0" applyBorder="0" applyAlignment="0" applyProtection="0"/>
    <xf numFmtId="177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4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75" fontId="2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7" fillId="0" borderId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5" fontId="5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75" fontId="28" fillId="0" borderId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7" fontId="2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2" fillId="0" borderId="0" applyFill="0" applyBorder="0" applyAlignment="0" applyProtection="0"/>
    <xf numFmtId="168" fontId="7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41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15" fillId="35" borderId="7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7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7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" fillId="0" borderId="0"/>
    <xf numFmtId="0" fontId="2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8" fillId="0" borderId="0"/>
    <xf numFmtId="0" fontId="27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2" fillId="0" borderId="0"/>
    <xf numFmtId="0" fontId="28" fillId="0" borderId="0"/>
    <xf numFmtId="0" fontId="37" fillId="0" borderId="0"/>
    <xf numFmtId="0" fontId="7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8" fillId="0" borderId="0"/>
    <xf numFmtId="0" fontId="7" fillId="0" borderId="0"/>
    <xf numFmtId="0" fontId="36" fillId="0" borderId="0"/>
    <xf numFmtId="0" fontId="36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7" fillId="0" borderId="0"/>
    <xf numFmtId="0" fontId="2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8" fillId="0" borderId="0"/>
    <xf numFmtId="0" fontId="38" fillId="0" borderId="0"/>
    <xf numFmtId="0" fontId="1" fillId="0" borderId="0"/>
    <xf numFmtId="0" fontId="36" fillId="0" borderId="0"/>
    <xf numFmtId="0" fontId="3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" fillId="0" borderId="0"/>
    <xf numFmtId="0" fontId="37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44" borderId="8" applyNumberFormat="0" applyFon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1" fillId="45" borderId="8" applyNumberFormat="0" applyAlignment="0" applyProtection="0"/>
    <xf numFmtId="0" fontId="2" fillId="45" borderId="8" applyNumberFormat="0" applyAlignment="0" applyProtection="0"/>
    <xf numFmtId="0" fontId="2" fillId="45" borderId="8" applyNumberForma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0" fontId="2" fillId="44" borderId="8" applyNumberFormat="0" applyFont="0" applyAlignment="0" applyProtection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7" fillId="0" borderId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" fillId="0" borderId="0"/>
  </cellStyleXfs>
  <cellXfs count="454">
    <xf numFmtId="0" fontId="0" fillId="0" borderId="0" xfId="0"/>
    <xf numFmtId="0" fontId="2" fillId="0" borderId="0" xfId="3362" applyFill="1" applyAlignment="1" applyProtection="1">
      <alignment horizontal="center" vertical="center" wrapText="1"/>
      <protection locked="0"/>
    </xf>
    <xf numFmtId="0" fontId="3" fillId="0" borderId="0" xfId="3362" applyFont="1" applyAlignment="1" applyProtection="1">
      <alignment vertical="center"/>
      <protection locked="0"/>
    </xf>
    <xf numFmtId="0" fontId="3" fillId="0" borderId="0" xfId="3362" applyFont="1" applyAlignment="1" applyProtection="1">
      <alignment horizontal="center" vertical="center" wrapText="1"/>
      <protection locked="0"/>
    </xf>
    <xf numFmtId="0" fontId="2" fillId="0" borderId="0" xfId="3362" applyFill="1" applyAlignment="1" applyProtection="1">
      <alignment vertical="center" wrapText="1"/>
      <protection locked="0"/>
    </xf>
    <xf numFmtId="49" fontId="2" fillId="0" borderId="0" xfId="3362" applyNumberFormat="1" applyFill="1" applyAlignment="1" applyProtection="1">
      <alignment vertical="center" wrapText="1"/>
      <protection locked="0"/>
    </xf>
    <xf numFmtId="0" fontId="3" fillId="0" borderId="0" xfId="2776" applyFont="1" applyBorder="1"/>
    <xf numFmtId="0" fontId="3" fillId="0" borderId="0" xfId="0" applyFont="1"/>
    <xf numFmtId="0" fontId="3" fillId="0" borderId="0" xfId="2768" applyFont="1"/>
    <xf numFmtId="0" fontId="3" fillId="0" borderId="0" xfId="2776" applyFont="1"/>
    <xf numFmtId="0" fontId="3" fillId="0" borderId="0" xfId="3354" applyFont="1" applyAlignment="1" applyProtection="1">
      <alignment vertical="center"/>
      <protection locked="0"/>
    </xf>
    <xf numFmtId="0" fontId="3" fillId="0" borderId="0" xfId="2776" applyFont="1" applyFill="1"/>
    <xf numFmtId="0" fontId="3" fillId="0" borderId="0" xfId="0" applyFont="1" applyAlignment="1">
      <alignment vertical="center" wrapText="1"/>
    </xf>
    <xf numFmtId="0" fontId="9" fillId="48" borderId="0" xfId="3358" applyFont="1" applyFill="1" applyBorder="1" applyAlignment="1" applyProtection="1">
      <alignment horizontal="center" vertical="center" wrapText="1"/>
      <protection locked="0"/>
    </xf>
    <xf numFmtId="0" fontId="34" fillId="48" borderId="0" xfId="0" applyFont="1" applyFill="1" applyBorder="1"/>
    <xf numFmtId="49" fontId="33" fillId="46" borderId="0" xfId="3351" applyNumberFormat="1" applyFont="1" applyFill="1" applyBorder="1" applyAlignment="1" applyProtection="1">
      <alignment horizontal="left" vertical="center" wrapText="1"/>
      <protection locked="0"/>
    </xf>
    <xf numFmtId="49" fontId="35" fillId="46" borderId="0" xfId="3353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3352" applyFont="1" applyFill="1" applyBorder="1" applyAlignment="1" applyProtection="1">
      <alignment horizontal="center" vertical="center" wrapText="1"/>
      <protection locked="0"/>
    </xf>
    <xf numFmtId="0" fontId="33" fillId="46" borderId="0" xfId="3367" applyFont="1" applyFill="1" applyBorder="1" applyAlignment="1" applyProtection="1">
      <alignment horizontal="left" vertical="center" wrapText="1"/>
      <protection locked="0"/>
    </xf>
    <xf numFmtId="49" fontId="35" fillId="46" borderId="0" xfId="0" applyNumberFormat="1" applyFont="1" applyFill="1" applyBorder="1" applyAlignment="1">
      <alignment horizontal="center" vertical="center" wrapText="1"/>
    </xf>
    <xf numFmtId="0" fontId="35" fillId="46" borderId="0" xfId="0" applyFont="1" applyFill="1" applyBorder="1" applyAlignment="1" applyProtection="1">
      <alignment horizontal="center" vertical="center"/>
      <protection locked="0"/>
    </xf>
    <xf numFmtId="0" fontId="35" fillId="46" borderId="0" xfId="3362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3365" applyFont="1" applyFill="1" applyBorder="1" applyAlignment="1" applyProtection="1">
      <alignment horizontal="center" vertical="center" wrapText="1"/>
      <protection locked="0"/>
    </xf>
    <xf numFmtId="0" fontId="35" fillId="46" borderId="0" xfId="3362" applyFont="1" applyFill="1" applyBorder="1" applyAlignment="1" applyProtection="1">
      <alignment horizontal="center" vertical="center" wrapText="1"/>
      <protection locked="0"/>
    </xf>
    <xf numFmtId="49" fontId="39" fillId="46" borderId="10" xfId="3351" applyNumberFormat="1" applyFont="1" applyFill="1" applyBorder="1" applyAlignment="1" applyProtection="1">
      <alignment horizontal="left" vertical="center" wrapText="1"/>
      <protection locked="0"/>
    </xf>
    <xf numFmtId="49" fontId="40" fillId="46" borderId="10" xfId="3353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51" applyFont="1" applyFill="1" applyBorder="1" applyAlignment="1" applyProtection="1">
      <alignment horizontal="center" vertical="center" wrapText="1"/>
      <protection locked="0"/>
    </xf>
    <xf numFmtId="0" fontId="39" fillId="46" borderId="10" xfId="3362" applyFont="1" applyFill="1" applyBorder="1" applyAlignment="1" applyProtection="1">
      <alignment horizontal="left" vertical="center" wrapText="1"/>
      <protection locked="0"/>
    </xf>
    <xf numFmtId="49" fontId="40" fillId="46" borderId="10" xfId="3362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62" applyFont="1" applyFill="1" applyBorder="1" applyAlignment="1" applyProtection="1">
      <alignment horizontal="center" vertical="center" wrapText="1"/>
      <protection locked="0"/>
    </xf>
    <xf numFmtId="49" fontId="40" fillId="0" borderId="10" xfId="1408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62" applyFont="1" applyFill="1" applyBorder="1" applyAlignment="1" applyProtection="1">
      <alignment horizontal="left" vertical="center" wrapText="1"/>
      <protection locked="0"/>
    </xf>
    <xf numFmtId="49" fontId="40" fillId="0" borderId="10" xfId="3362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2768" applyNumberFormat="1" applyFont="1" applyFill="1" applyBorder="1" applyAlignment="1" applyProtection="1">
      <alignment horizontal="center" vertical="center"/>
      <protection locked="0"/>
    </xf>
    <xf numFmtId="0" fontId="40" fillId="46" borderId="10" xfId="3352" applyFont="1" applyFill="1" applyBorder="1" applyAlignment="1" applyProtection="1">
      <alignment horizontal="center" vertical="center" wrapText="1"/>
      <protection locked="0"/>
    </xf>
    <xf numFmtId="49" fontId="39" fillId="46" borderId="10" xfId="1298" applyNumberFormat="1" applyFont="1" applyFill="1" applyBorder="1" applyAlignment="1" applyProtection="1">
      <alignment vertical="center" wrapText="1"/>
      <protection locked="0"/>
    </xf>
    <xf numFmtId="49" fontId="40" fillId="0" borderId="10" xfId="3302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67" applyNumberFormat="1" applyFont="1" applyFill="1" applyBorder="1" applyAlignment="1" applyProtection="1">
      <alignment horizontal="left" vertical="center" wrapText="1"/>
      <protection locked="0"/>
    </xf>
    <xf numFmtId="49" fontId="40" fillId="0" borderId="10" xfId="2772" applyNumberFormat="1" applyFont="1" applyBorder="1" applyAlignment="1">
      <alignment horizontal="center" vertical="center" wrapText="1"/>
    </xf>
    <xf numFmtId="0" fontId="40" fillId="0" borderId="10" xfId="3120" applyNumberFormat="1" applyFont="1" applyFill="1" applyBorder="1" applyAlignment="1" applyProtection="1">
      <alignment horizontal="center" vertical="center"/>
      <protection locked="0"/>
    </xf>
    <xf numFmtId="0" fontId="40" fillId="0" borderId="10" xfId="3362" applyNumberFormat="1" applyFont="1" applyFill="1" applyBorder="1" applyAlignment="1" applyProtection="1">
      <alignment horizontal="center" vertical="center" wrapText="1"/>
      <protection locked="0"/>
    </xf>
    <xf numFmtId="49" fontId="40" fillId="46" borderId="10" xfId="2863" applyNumberFormat="1" applyFont="1" applyFill="1" applyBorder="1" applyAlignment="1" applyProtection="1">
      <alignment horizontal="center" vertical="center" wrapText="1"/>
      <protection locked="0"/>
    </xf>
    <xf numFmtId="0" fontId="40" fillId="46" borderId="10" xfId="3359" applyFont="1" applyFill="1" applyBorder="1" applyAlignment="1" applyProtection="1">
      <alignment horizontal="center" vertical="center" wrapText="1"/>
      <protection locked="0"/>
    </xf>
    <xf numFmtId="0" fontId="39" fillId="46" borderId="10" xfId="3362" applyFont="1" applyFill="1" applyBorder="1" applyAlignment="1" applyProtection="1">
      <alignment vertical="center" wrapText="1"/>
      <protection locked="0"/>
    </xf>
    <xf numFmtId="0" fontId="40" fillId="46" borderId="10" xfId="974" applyNumberFormat="1" applyFont="1" applyFill="1" applyBorder="1" applyAlignment="1" applyProtection="1">
      <alignment horizontal="center" vertical="center" wrapText="1"/>
      <protection locked="0"/>
    </xf>
    <xf numFmtId="49" fontId="40" fillId="46" borderId="10" xfId="974" applyNumberFormat="1" applyFont="1" applyFill="1" applyBorder="1" applyAlignment="1" applyProtection="1">
      <alignment horizontal="center" vertical="center"/>
      <protection locked="0"/>
    </xf>
    <xf numFmtId="0" fontId="40" fillId="46" borderId="10" xfId="3362" applyNumberFormat="1" applyFont="1" applyFill="1" applyBorder="1" applyAlignment="1" applyProtection="1">
      <alignment horizontal="center" vertical="center" wrapText="1"/>
      <protection locked="0"/>
    </xf>
    <xf numFmtId="49" fontId="40" fillId="46" borderId="10" xfId="1408" applyNumberFormat="1" applyFont="1" applyFill="1" applyBorder="1" applyAlignment="1" applyProtection="1">
      <alignment horizontal="center" vertical="center" wrapText="1"/>
      <protection locked="0"/>
    </xf>
    <xf numFmtId="49" fontId="39" fillId="46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0" borderId="10" xfId="3368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2410" applyFont="1" applyBorder="1" applyAlignment="1" applyProtection="1">
      <alignment vertical="center" wrapText="1"/>
      <protection locked="0"/>
    </xf>
    <xf numFmtId="0" fontId="39" fillId="0" borderId="10" xfId="2410" applyNumberFormat="1" applyFont="1" applyFill="1" applyBorder="1" applyAlignment="1" applyProtection="1">
      <alignment vertical="center" wrapText="1"/>
      <protection locked="0"/>
    </xf>
    <xf numFmtId="49" fontId="40" fillId="0" borderId="10" xfId="2768" applyNumberFormat="1" applyFont="1" applyFill="1" applyBorder="1" applyAlignment="1" applyProtection="1">
      <alignment horizontal="center" vertical="center" wrapText="1"/>
      <protection locked="0"/>
    </xf>
    <xf numFmtId="0" fontId="40" fillId="47" borderId="10" xfId="2768" applyNumberFormat="1" applyFont="1" applyFill="1" applyBorder="1" applyAlignment="1" applyProtection="1">
      <alignment horizontal="center" vertical="center"/>
      <protection locked="0"/>
    </xf>
    <xf numFmtId="49" fontId="40" fillId="46" borderId="10" xfId="928" applyNumberFormat="1" applyFont="1" applyFill="1" applyBorder="1" applyAlignment="1" applyProtection="1">
      <alignment horizontal="center" vertical="center"/>
      <protection locked="0"/>
    </xf>
    <xf numFmtId="0" fontId="40" fillId="46" borderId="10" xfId="3362" applyFont="1" applyFill="1" applyBorder="1" applyAlignment="1" applyProtection="1">
      <alignment vertical="center" wrapText="1"/>
      <protection locked="0"/>
    </xf>
    <xf numFmtId="49" fontId="40" fillId="46" borderId="10" xfId="3362" applyNumberFormat="1" applyFont="1" applyFill="1" applyBorder="1" applyAlignment="1" applyProtection="1">
      <alignment horizontal="center" vertical="center"/>
      <protection locked="0"/>
    </xf>
    <xf numFmtId="0" fontId="40" fillId="0" borderId="10" xfId="3354" applyNumberFormat="1" applyFont="1" applyFill="1" applyBorder="1" applyAlignment="1" applyProtection="1">
      <alignment vertical="center" wrapText="1"/>
      <protection locked="0"/>
    </xf>
    <xf numFmtId="0" fontId="40" fillId="0" borderId="10" xfId="3359" applyFont="1" applyFill="1" applyBorder="1" applyAlignment="1" applyProtection="1">
      <alignment horizontal="center" vertical="center" wrapText="1"/>
      <protection locked="0"/>
    </xf>
    <xf numFmtId="0" fontId="40" fillId="0" borderId="10" xfId="3365" applyFont="1" applyFill="1" applyBorder="1" applyAlignment="1" applyProtection="1">
      <alignment horizontal="center" vertical="center" wrapText="1"/>
      <protection locked="0"/>
    </xf>
    <xf numFmtId="0" fontId="39" fillId="0" borderId="10" xfId="3362" applyFont="1" applyFill="1" applyBorder="1" applyAlignment="1" applyProtection="1">
      <alignment vertical="center" wrapText="1"/>
      <protection locked="0"/>
    </xf>
    <xf numFmtId="0" fontId="40" fillId="0" borderId="10" xfId="3362" applyFont="1" applyFill="1" applyBorder="1" applyAlignment="1" applyProtection="1">
      <alignment horizontal="center" vertical="center" wrapText="1"/>
      <protection locked="0"/>
    </xf>
    <xf numFmtId="0" fontId="39" fillId="46" borderId="10" xfId="2475" applyNumberFormat="1" applyFont="1" applyFill="1" applyBorder="1" applyAlignment="1" applyProtection="1">
      <alignment vertical="center" wrapText="1"/>
      <protection locked="0"/>
    </xf>
    <xf numFmtId="0" fontId="3" fillId="0" borderId="0" xfId="3354" applyNumberFormat="1" applyFont="1" applyFill="1" applyBorder="1" applyAlignment="1" applyProtection="1">
      <alignment vertical="center"/>
      <protection locked="0"/>
    </xf>
    <xf numFmtId="0" fontId="3" fillId="0" borderId="0" xfId="3362" applyFont="1" applyFill="1" applyAlignment="1" applyProtection="1">
      <alignment horizontal="left" vertical="center"/>
      <protection locked="0"/>
    </xf>
    <xf numFmtId="0" fontId="42" fillId="0" borderId="0" xfId="3360" applyFont="1" applyAlignment="1" applyProtection="1">
      <alignment vertical="center"/>
      <protection locked="0"/>
    </xf>
    <xf numFmtId="0" fontId="42" fillId="0" borderId="0" xfId="3355" applyFont="1" applyAlignment="1" applyProtection="1">
      <alignment horizontal="center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3" fillId="0" borderId="10" xfId="3364" applyFont="1" applyFill="1" applyBorder="1" applyAlignment="1" applyProtection="1">
      <alignment horizontal="center" vertical="center"/>
      <protection locked="0"/>
    </xf>
    <xf numFmtId="174" fontId="43" fillId="0" borderId="10" xfId="3354" applyNumberFormat="1" applyFont="1" applyBorder="1" applyAlignment="1" applyProtection="1">
      <alignment horizontal="center" vertical="center"/>
      <protection locked="0"/>
    </xf>
    <xf numFmtId="174" fontId="43" fillId="0" borderId="10" xfId="2776" applyNumberFormat="1" applyFont="1" applyFill="1" applyBorder="1" applyAlignment="1">
      <alignment horizontal="center" vertical="center" wrapText="1"/>
    </xf>
    <xf numFmtId="171" fontId="43" fillId="0" borderId="10" xfId="2776" applyNumberFormat="1" applyFont="1" applyFill="1" applyBorder="1" applyAlignment="1">
      <alignment horizontal="center" vertical="center" wrapText="1"/>
    </xf>
    <xf numFmtId="0" fontId="29" fillId="0" borderId="10" xfId="2776" applyFont="1" applyBorder="1" applyAlignment="1">
      <alignment horizontal="center" vertical="center"/>
    </xf>
    <xf numFmtId="0" fontId="42" fillId="0" borderId="0" xfId="3356" applyFont="1" applyBorder="1" applyAlignment="1" applyProtection="1">
      <alignment horizontal="center" vertical="center" wrapText="1"/>
      <protection locked="0"/>
    </xf>
    <xf numFmtId="0" fontId="3" fillId="0" borderId="0" xfId="3364" applyFont="1" applyFill="1" applyBorder="1" applyAlignment="1" applyProtection="1">
      <alignment horizontal="center" vertical="center"/>
      <protection locked="0"/>
    </xf>
    <xf numFmtId="0" fontId="42" fillId="46" borderId="0" xfId="3362" applyFont="1" applyFill="1" applyBorder="1" applyAlignment="1" applyProtection="1">
      <alignment vertical="center" wrapText="1"/>
      <protection locked="0"/>
    </xf>
    <xf numFmtId="49" fontId="3" fillId="46" borderId="0" xfId="3362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3362" applyFont="1" applyFill="1" applyBorder="1" applyAlignment="1" applyProtection="1">
      <alignment horizontal="center" vertical="center" wrapText="1"/>
      <protection locked="0"/>
    </xf>
    <xf numFmtId="0" fontId="42" fillId="46" borderId="0" xfId="3362" applyFont="1" applyFill="1" applyBorder="1" applyAlignment="1" applyProtection="1">
      <alignment horizontal="left" vertical="center" wrapText="1"/>
      <protection locked="0"/>
    </xf>
    <xf numFmtId="0" fontId="3" fillId="46" borderId="0" xfId="3359" applyFont="1" applyFill="1" applyBorder="1" applyAlignment="1" applyProtection="1">
      <alignment horizontal="center" vertical="center" wrapText="1"/>
      <protection locked="0"/>
    </xf>
    <xf numFmtId="0" fontId="42" fillId="0" borderId="0" xfId="3362" applyFont="1" applyAlignment="1" applyProtection="1">
      <alignment vertical="center"/>
      <protection locked="0"/>
    </xf>
    <xf numFmtId="0" fontId="42" fillId="0" borderId="0" xfId="3366" applyFont="1" applyProtection="1">
      <protection locked="0"/>
    </xf>
    <xf numFmtId="0" fontId="42" fillId="0" borderId="0" xfId="3366" applyFont="1" applyAlignment="1" applyProtection="1">
      <alignment wrapText="1"/>
      <protection locked="0"/>
    </xf>
    <xf numFmtId="0" fontId="42" fillId="0" borderId="0" xfId="3366" applyFont="1" applyAlignment="1" applyProtection="1">
      <alignment shrinkToFit="1"/>
      <protection locked="0"/>
    </xf>
    <xf numFmtId="1" fontId="42" fillId="0" borderId="0" xfId="3366" applyNumberFormat="1" applyFont="1" applyProtection="1">
      <protection locked="0"/>
    </xf>
    <xf numFmtId="0" fontId="3" fillId="0" borderId="10" xfId="3362" applyFont="1" applyBorder="1" applyAlignment="1" applyProtection="1">
      <alignment horizontal="center" vertical="center" wrapText="1"/>
      <protection locked="0"/>
    </xf>
    <xf numFmtId="174" fontId="42" fillId="0" borderId="10" xfId="3354" applyNumberFormat="1" applyFont="1" applyBorder="1" applyAlignment="1" applyProtection="1">
      <alignment horizontal="center" vertical="center"/>
      <protection locked="0"/>
    </xf>
    <xf numFmtId="171" fontId="42" fillId="0" borderId="10" xfId="2776" applyNumberFormat="1" applyFont="1" applyFill="1" applyBorder="1" applyAlignment="1">
      <alignment horizontal="center" vertical="center" wrapText="1"/>
    </xf>
    <xf numFmtId="0" fontId="3" fillId="0" borderId="0" xfId="3362" applyFont="1" applyBorder="1" applyAlignment="1" applyProtection="1">
      <alignment horizontal="center" vertical="center" wrapText="1"/>
      <protection locked="0"/>
    </xf>
    <xf numFmtId="174" fontId="42" fillId="0" borderId="0" xfId="3354" applyNumberFormat="1" applyFont="1" applyBorder="1" applyAlignment="1" applyProtection="1">
      <alignment horizontal="center" vertical="center"/>
      <protection locked="0"/>
    </xf>
    <xf numFmtId="174" fontId="42" fillId="0" borderId="0" xfId="2776" applyNumberFormat="1" applyFont="1" applyFill="1" applyBorder="1" applyAlignment="1">
      <alignment horizontal="center" vertical="center" wrapText="1"/>
    </xf>
    <xf numFmtId="171" fontId="42" fillId="0" borderId="0" xfId="2776" applyNumberFormat="1" applyFont="1" applyFill="1" applyBorder="1" applyAlignment="1">
      <alignment horizontal="center" vertical="center" wrapText="1"/>
    </xf>
    <xf numFmtId="0" fontId="3" fillId="0" borderId="0" xfId="2776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5" fillId="0" borderId="0" xfId="2768" applyFont="1"/>
    <xf numFmtId="0" fontId="42" fillId="46" borderId="10" xfId="3366" applyFont="1" applyFill="1" applyBorder="1" applyAlignment="1" applyProtection="1">
      <alignment horizontal="center" vertical="center" wrapText="1"/>
      <protection locked="0"/>
    </xf>
    <xf numFmtId="0" fontId="3" fillId="0" borderId="0" xfId="2768" applyFont="1"/>
    <xf numFmtId="1" fontId="3" fillId="46" borderId="10" xfId="3356" applyNumberFormat="1" applyFont="1" applyFill="1" applyBorder="1" applyAlignment="1" applyProtection="1">
      <alignment horizontal="center" vertical="center" textRotation="90" wrapText="1"/>
      <protection locked="0"/>
    </xf>
    <xf numFmtId="171" fontId="3" fillId="46" borderId="10" xfId="3356" applyNumberFormat="1" applyFont="1" applyFill="1" applyBorder="1" applyAlignment="1" applyProtection="1">
      <alignment horizontal="center" vertical="center" wrapText="1"/>
      <protection locked="0"/>
    </xf>
    <xf numFmtId="1" fontId="42" fillId="46" borderId="10" xfId="3356" applyNumberFormat="1" applyFont="1" applyFill="1" applyBorder="1" applyAlignment="1" applyProtection="1">
      <alignment horizontal="center" vertical="center" textRotation="90" wrapText="1"/>
      <protection locked="0"/>
    </xf>
    <xf numFmtId="174" fontId="3" fillId="46" borderId="10" xfId="3355" applyNumberFormat="1" applyFont="1" applyFill="1" applyBorder="1" applyAlignment="1" applyProtection="1">
      <alignment horizontal="center" vertical="center" wrapText="1"/>
      <protection locked="0"/>
    </xf>
    <xf numFmtId="171" fontId="42" fillId="46" borderId="10" xfId="3355" applyNumberFormat="1" applyFont="1" applyFill="1" applyBorder="1" applyAlignment="1" applyProtection="1">
      <alignment horizontal="center" vertical="center" wrapText="1"/>
      <protection locked="0"/>
    </xf>
    <xf numFmtId="0" fontId="42" fillId="46" borderId="10" xfId="3357" applyFont="1" applyFill="1" applyBorder="1" applyAlignment="1" applyProtection="1">
      <alignment horizontal="center" vertical="center" wrapText="1"/>
      <protection locked="0"/>
    </xf>
    <xf numFmtId="0" fontId="3" fillId="46" borderId="10" xfId="3352" applyFont="1" applyFill="1" applyBorder="1" applyAlignment="1" applyProtection="1">
      <alignment horizontal="center" vertical="center" wrapText="1"/>
      <protection locked="0"/>
    </xf>
    <xf numFmtId="0" fontId="3" fillId="46" borderId="0" xfId="3365" applyFont="1" applyFill="1" applyBorder="1" applyAlignment="1" applyProtection="1">
      <alignment horizontal="center" vertical="center"/>
      <protection locked="0"/>
    </xf>
    <xf numFmtId="0" fontId="3" fillId="0" borderId="0" xfId="3365" applyFont="1" applyBorder="1" applyAlignment="1" applyProtection="1">
      <alignment horizontal="center" vertical="center" wrapText="1"/>
      <protection locked="0"/>
    </xf>
    <xf numFmtId="174" fontId="3" fillId="46" borderId="0" xfId="3355" applyNumberFormat="1" applyFont="1" applyFill="1" applyBorder="1" applyAlignment="1" applyProtection="1">
      <alignment horizontal="center" vertical="center" wrapText="1"/>
      <protection locked="0"/>
    </xf>
    <xf numFmtId="171" fontId="46" fillId="46" borderId="0" xfId="3355" applyNumberFormat="1" applyFont="1" applyFill="1" applyBorder="1" applyAlignment="1" applyProtection="1">
      <alignment horizontal="center" vertical="center" wrapText="1"/>
      <protection locked="0"/>
    </xf>
    <xf numFmtId="0" fontId="42" fillId="46" borderId="0" xfId="3357" applyFont="1" applyFill="1" applyBorder="1" applyAlignment="1" applyProtection="1">
      <alignment horizontal="center" vertical="center" wrapText="1"/>
      <protection locked="0"/>
    </xf>
    <xf numFmtId="174" fontId="42" fillId="46" borderId="0" xfId="3355" applyNumberFormat="1" applyFont="1" applyFill="1" applyBorder="1" applyAlignment="1" applyProtection="1">
      <alignment horizontal="center" vertical="center" wrapText="1"/>
      <protection locked="0"/>
    </xf>
    <xf numFmtId="0" fontId="3" fillId="46" borderId="0" xfId="2768" applyFont="1" applyFill="1" applyBorder="1"/>
    <xf numFmtId="0" fontId="3" fillId="0" borderId="0" xfId="2768" applyFont="1" applyAlignment="1">
      <alignment vertical="center"/>
    </xf>
    <xf numFmtId="0" fontId="42" fillId="0" borderId="0" xfId="3355" applyFont="1" applyAlignment="1" applyProtection="1">
      <alignment horizontal="center" vertical="center"/>
      <protection locked="0"/>
    </xf>
    <xf numFmtId="0" fontId="42" fillId="0" borderId="0" xfId="3362" applyFont="1" applyAlignment="1" applyProtection="1">
      <alignment horizontal="right" vertical="center"/>
      <protection locked="0"/>
    </xf>
    <xf numFmtId="0" fontId="42" fillId="0" borderId="10" xfId="3357" applyFont="1" applyBorder="1" applyAlignment="1" applyProtection="1">
      <alignment horizontal="center" vertical="center" wrapText="1"/>
      <protection locked="0"/>
    </xf>
    <xf numFmtId="0" fontId="42" fillId="46" borderId="10" xfId="3366" applyFont="1" applyFill="1" applyBorder="1" applyAlignment="1" applyProtection="1">
      <alignment horizontal="center" vertical="center" textRotation="90" wrapText="1"/>
      <protection locked="0"/>
    </xf>
    <xf numFmtId="171" fontId="42" fillId="0" borderId="10" xfId="3355" applyNumberFormat="1" applyFont="1" applyBorder="1" applyAlignment="1" applyProtection="1">
      <alignment horizontal="center" vertical="center" wrapText="1"/>
      <protection locked="0"/>
    </xf>
    <xf numFmtId="174" fontId="3" fillId="0" borderId="10" xfId="3355" applyNumberFormat="1" applyFont="1" applyBorder="1" applyAlignment="1" applyProtection="1">
      <alignment horizontal="center" vertical="center" wrapText="1"/>
      <protection locked="0"/>
    </xf>
    <xf numFmtId="0" fontId="42" fillId="0" borderId="10" xfId="3355" applyFont="1" applyBorder="1" applyAlignment="1" applyProtection="1">
      <alignment horizontal="center" vertical="center" wrapText="1"/>
      <protection locked="0"/>
    </xf>
    <xf numFmtId="1" fontId="3" fillId="0" borderId="10" xfId="3355" applyNumberFormat="1" applyFont="1" applyBorder="1" applyAlignment="1" applyProtection="1">
      <alignment horizontal="center" vertical="center" wrapText="1"/>
      <protection locked="0"/>
    </xf>
    <xf numFmtId="0" fontId="42" fillId="0" borderId="0" xfId="3357" applyFont="1" applyBorder="1" applyAlignment="1" applyProtection="1">
      <alignment horizontal="center" vertical="center" wrapText="1"/>
      <protection locked="0"/>
    </xf>
    <xf numFmtId="0" fontId="3" fillId="0" borderId="0" xfId="3363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49" fontId="42" fillId="0" borderId="0" xfId="3352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335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52" applyFont="1" applyFill="1" applyBorder="1" applyAlignment="1" applyProtection="1">
      <alignment horizontal="center" vertical="center" wrapText="1"/>
      <protection locked="0"/>
    </xf>
    <xf numFmtId="49" fontId="42" fillId="0" borderId="0" xfId="1312" applyNumberFormat="1" applyFont="1" applyFill="1" applyBorder="1" applyAlignment="1" applyProtection="1">
      <alignment vertical="center" wrapText="1"/>
      <protection locked="0"/>
    </xf>
    <xf numFmtId="49" fontId="3" fillId="0" borderId="0" xfId="335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312" applyNumberFormat="1" applyFont="1" applyFill="1" applyBorder="1" applyAlignment="1" applyProtection="1">
      <alignment horizontal="center" vertical="center"/>
      <protection locked="0"/>
    </xf>
    <xf numFmtId="49" fontId="3" fillId="0" borderId="0" xfId="1312" applyNumberFormat="1" applyFont="1" applyFill="1" applyBorder="1" applyAlignment="1" applyProtection="1">
      <alignment horizontal="center" vertical="center" wrapText="1"/>
      <protection locked="0"/>
    </xf>
    <xf numFmtId="174" fontId="3" fillId="0" borderId="0" xfId="3355" applyNumberFormat="1" applyFont="1" applyBorder="1" applyAlignment="1" applyProtection="1">
      <alignment horizontal="center" vertical="center" wrapText="1"/>
      <protection locked="0"/>
    </xf>
    <xf numFmtId="171" fontId="46" fillId="0" borderId="0" xfId="3355" applyNumberFormat="1" applyFont="1" applyBorder="1" applyAlignment="1" applyProtection="1">
      <alignment horizontal="center" vertical="center" wrapText="1"/>
      <protection locked="0"/>
    </xf>
    <xf numFmtId="0" fontId="42" fillId="0" borderId="0" xfId="3355" applyFont="1" applyBorder="1" applyAlignment="1" applyProtection="1">
      <alignment horizontal="center" vertical="center" wrapText="1"/>
      <protection locked="0"/>
    </xf>
    <xf numFmtId="1" fontId="3" fillId="0" borderId="0" xfId="3355" applyNumberFormat="1" applyFont="1" applyBorder="1" applyAlignment="1" applyProtection="1">
      <alignment horizontal="center" vertical="center" wrapText="1"/>
      <protection locked="0"/>
    </xf>
    <xf numFmtId="0" fontId="3" fillId="0" borderId="0" xfId="3362" applyFont="1" applyFill="1" applyAlignment="1" applyProtection="1">
      <alignment horizontal="center" vertical="center" wrapText="1"/>
      <protection locked="0"/>
    </xf>
    <xf numFmtId="0" fontId="3" fillId="46" borderId="10" xfId="3356" applyFont="1" applyFill="1" applyBorder="1" applyAlignment="1" applyProtection="1">
      <alignment horizontal="center" vertical="center" textRotation="90" wrapText="1"/>
      <protection locked="0"/>
    </xf>
    <xf numFmtId="0" fontId="3" fillId="46" borderId="10" xfId="3365" applyFont="1" applyFill="1" applyBorder="1" applyAlignment="1" applyProtection="1">
      <alignment horizontal="center" vertical="center"/>
      <protection locked="0"/>
    </xf>
    <xf numFmtId="0" fontId="3" fillId="0" borderId="10" xfId="3365" applyFont="1" applyBorder="1" applyAlignment="1" applyProtection="1">
      <alignment horizontal="center" vertical="center" wrapText="1"/>
      <protection locked="0"/>
    </xf>
    <xf numFmtId="0" fontId="3" fillId="0" borderId="10" xfId="3363" applyFont="1" applyFill="1" applyBorder="1" applyAlignment="1" applyProtection="1">
      <alignment horizontal="center" vertical="center"/>
      <protection locked="0"/>
    </xf>
    <xf numFmtId="0" fontId="3" fillId="0" borderId="10" xfId="0" applyFont="1" applyBorder="1"/>
    <xf numFmtId="0" fontId="3" fillId="0" borderId="0" xfId="3360" applyFont="1" applyAlignment="1" applyProtection="1">
      <alignment vertical="center"/>
      <protection locked="0"/>
    </xf>
    <xf numFmtId="0" fontId="3" fillId="0" borderId="0" xfId="3360" applyFont="1" applyAlignment="1" applyProtection="1">
      <alignment horizontal="center" vertical="center"/>
      <protection locked="0"/>
    </xf>
    <xf numFmtId="0" fontId="48" fillId="0" borderId="0" xfId="3354" applyFont="1" applyAlignment="1" applyProtection="1">
      <alignment horizontal="center" vertical="center"/>
      <protection locked="0"/>
    </xf>
    <xf numFmtId="0" fontId="42" fillId="0" borderId="0" xfId="3360" applyFont="1" applyProtection="1">
      <protection locked="0"/>
    </xf>
    <xf numFmtId="0" fontId="42" fillId="0" borderId="0" xfId="3360" applyFont="1" applyAlignment="1" applyProtection="1">
      <alignment wrapText="1"/>
      <protection locked="0"/>
    </xf>
    <xf numFmtId="0" fontId="42" fillId="0" borderId="0" xfId="3360" applyFont="1" applyAlignment="1" applyProtection="1">
      <alignment shrinkToFit="1"/>
      <protection locked="0"/>
    </xf>
    <xf numFmtId="0" fontId="42" fillId="46" borderId="10" xfId="3360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0" applyFont="1" applyFill="1" applyBorder="1" applyAlignment="1" applyProtection="1">
      <alignment horizontal="center" vertical="center" wrapText="1"/>
      <protection locked="0"/>
    </xf>
    <xf numFmtId="0" fontId="3" fillId="46" borderId="10" xfId="3356" applyFont="1" applyFill="1" applyBorder="1" applyAlignment="1" applyProtection="1">
      <alignment horizontal="center" vertical="center" wrapText="1"/>
      <protection locked="0"/>
    </xf>
    <xf numFmtId="49" fontId="3" fillId="0" borderId="10" xfId="2772" applyNumberFormat="1" applyFont="1" applyFill="1" applyBorder="1" applyAlignment="1">
      <alignment horizontal="center" vertical="center" wrapText="1"/>
    </xf>
    <xf numFmtId="0" fontId="3" fillId="0" borderId="10" xfId="3363" applyFont="1" applyFill="1" applyBorder="1" applyAlignment="1" applyProtection="1">
      <alignment horizontal="center" vertical="center" wrapText="1"/>
      <protection locked="0"/>
    </xf>
    <xf numFmtId="0" fontId="49" fillId="0" borderId="0" xfId="3217" applyFont="1" applyBorder="1" applyAlignment="1">
      <alignment vertical="center" wrapText="1"/>
    </xf>
    <xf numFmtId="0" fontId="49" fillId="0" borderId="0" xfId="3231" applyFont="1"/>
    <xf numFmtId="0" fontId="3" fillId="0" borderId="10" xfId="0" applyFont="1" applyBorder="1" applyAlignment="1">
      <alignment vertical="center"/>
    </xf>
    <xf numFmtId="0" fontId="3" fillId="46" borderId="10" xfId="3362" applyFont="1" applyFill="1" applyBorder="1" applyAlignment="1" applyProtection="1">
      <alignment vertical="center"/>
      <protection locked="0"/>
    </xf>
    <xf numFmtId="0" fontId="42" fillId="0" borderId="0" xfId="3364" applyFont="1" applyProtection="1">
      <protection locked="0"/>
    </xf>
    <xf numFmtId="0" fontId="42" fillId="0" borderId="0" xfId="3364" applyFont="1" applyAlignment="1" applyProtection="1">
      <alignment wrapText="1"/>
      <protection locked="0"/>
    </xf>
    <xf numFmtId="0" fontId="42" fillId="0" borderId="0" xfId="3364" applyFont="1" applyAlignment="1" applyProtection="1">
      <alignment shrinkToFit="1"/>
      <protection locked="0"/>
    </xf>
    <xf numFmtId="1" fontId="42" fillId="0" borderId="0" xfId="3364" applyNumberFormat="1" applyFont="1" applyProtection="1">
      <protection locked="0"/>
    </xf>
    <xf numFmtId="171" fontId="42" fillId="0" borderId="0" xfId="3364" applyNumberFormat="1" applyFont="1" applyProtection="1">
      <protection locked="0"/>
    </xf>
    <xf numFmtId="0" fontId="3" fillId="0" borderId="11" xfId="3364" applyFont="1" applyBorder="1" applyAlignment="1" applyProtection="1">
      <alignment horizontal="right" vertical="center"/>
      <protection locked="0"/>
    </xf>
    <xf numFmtId="0" fontId="42" fillId="46" borderId="10" xfId="3354" applyFont="1" applyFill="1" applyBorder="1" applyAlignment="1" applyProtection="1">
      <alignment horizontal="center" vertical="center" wrapText="1"/>
      <protection locked="0"/>
    </xf>
    <xf numFmtId="0" fontId="3" fillId="46" borderId="10" xfId="3363" applyFont="1" applyFill="1" applyBorder="1" applyAlignment="1" applyProtection="1">
      <alignment horizontal="center" vertical="center"/>
      <protection locked="0"/>
    </xf>
    <xf numFmtId="0" fontId="3" fillId="0" borderId="10" xfId="3218" applyFont="1" applyBorder="1" applyAlignment="1">
      <alignment horizontal="center" vertical="center"/>
    </xf>
    <xf numFmtId="0" fontId="42" fillId="0" borderId="10" xfId="2776" applyFont="1" applyFill="1" applyBorder="1" applyAlignment="1">
      <alignment horizontal="center" vertical="center" wrapText="1"/>
    </xf>
    <xf numFmtId="0" fontId="42" fillId="0" borderId="0" xfId="3354" applyFont="1" applyBorder="1" applyAlignment="1" applyProtection="1">
      <alignment horizontal="center" vertical="center" wrapText="1"/>
      <protection locked="0"/>
    </xf>
    <xf numFmtId="49" fontId="42" fillId="0" borderId="0" xfId="3351" applyNumberFormat="1" applyFont="1" applyFill="1" applyBorder="1" applyAlignment="1" applyProtection="1">
      <alignment horizontal="left" vertical="center" wrapText="1"/>
      <protection locked="0"/>
    </xf>
    <xf numFmtId="0" fontId="3" fillId="0" borderId="0" xfId="3351" applyFont="1" applyFill="1" applyBorder="1" applyAlignment="1" applyProtection="1">
      <alignment horizontal="center" vertical="center" wrapText="1"/>
      <protection locked="0"/>
    </xf>
    <xf numFmtId="49" fontId="42" fillId="0" borderId="0" xfId="1297" applyNumberFormat="1" applyFont="1" applyFill="1" applyBorder="1" applyAlignment="1" applyProtection="1">
      <alignment vertical="center" wrapText="1"/>
      <protection locked="0"/>
    </xf>
    <xf numFmtId="49" fontId="3" fillId="0" borderId="0" xfId="3351" applyNumberFormat="1" applyFont="1" applyFill="1" applyBorder="1" applyAlignment="1" applyProtection="1">
      <alignment horizontal="center" vertical="center"/>
      <protection locked="0"/>
    </xf>
    <xf numFmtId="49" fontId="3" fillId="0" borderId="0" xfId="1297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3351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354" applyFont="1" applyBorder="1" applyAlignment="1" applyProtection="1">
      <alignment horizontal="center" vertical="center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3" fillId="0" borderId="0" xfId="2776" applyFont="1" applyAlignment="1">
      <alignment horizontal="center"/>
    </xf>
    <xf numFmtId="0" fontId="3" fillId="0" borderId="10" xfId="3218" applyFont="1" applyBorder="1" applyAlignment="1">
      <alignment horizontal="center" vertical="center" wrapText="1"/>
    </xf>
    <xf numFmtId="0" fontId="49" fillId="0" borderId="0" xfId="2787" applyFont="1"/>
    <xf numFmtId="0" fontId="50" fillId="0" borderId="10" xfId="2787" applyFont="1" applyBorder="1"/>
    <xf numFmtId="0" fontId="46" fillId="0" borderId="0" xfId="3362" applyFont="1" applyAlignment="1" applyProtection="1">
      <alignment horizontal="left" vertical="center"/>
      <protection locked="0"/>
    </xf>
    <xf numFmtId="0" fontId="46" fillId="0" borderId="0" xfId="3362" applyFont="1" applyAlignment="1" applyProtection="1">
      <alignment horizontal="right" vertical="center"/>
      <protection locked="0"/>
    </xf>
    <xf numFmtId="0" fontId="50" fillId="0" borderId="0" xfId="2787" applyFont="1" applyBorder="1"/>
    <xf numFmtId="0" fontId="49" fillId="0" borderId="10" xfId="2787" applyFont="1" applyBorder="1" applyAlignment="1">
      <alignment wrapText="1"/>
    </xf>
    <xf numFmtId="0" fontId="49" fillId="0" borderId="10" xfId="2787" applyFont="1" applyBorder="1"/>
    <xf numFmtId="0" fontId="49" fillId="0" borderId="0" xfId="2787" applyFont="1" applyBorder="1"/>
    <xf numFmtId="0" fontId="39" fillId="0" borderId="10" xfId="3367" applyFont="1" applyBorder="1" applyAlignment="1" applyProtection="1">
      <alignment horizontal="left" vertical="center" wrapText="1"/>
      <protection locked="0"/>
    </xf>
    <xf numFmtId="0" fontId="40" fillId="46" borderId="10" xfId="3362" applyFont="1" applyFill="1" applyBorder="1" applyAlignment="1" applyProtection="1">
      <alignment horizontal="center" vertical="center"/>
      <protection locked="0"/>
    </xf>
    <xf numFmtId="0" fontId="52" fillId="0" borderId="0" xfId="3362" applyFont="1" applyAlignment="1" applyProtection="1">
      <alignment horizontal="left" vertical="center"/>
      <protection locked="0"/>
    </xf>
    <xf numFmtId="0" fontId="44" fillId="46" borderId="10" xfId="3362" applyFont="1" applyFill="1" applyBorder="1" applyAlignment="1" applyProtection="1">
      <alignment horizontal="center" vertical="center" wrapText="1"/>
      <protection locked="0"/>
    </xf>
    <xf numFmtId="49" fontId="44" fillId="0" borderId="10" xfId="3368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3359" applyFont="1" applyFill="1" applyBorder="1" applyAlignment="1" applyProtection="1">
      <alignment horizontal="center" vertical="center" wrapText="1"/>
      <protection locked="0"/>
    </xf>
    <xf numFmtId="0" fontId="47" fillId="48" borderId="10" xfId="3367" applyNumberFormat="1" applyFont="1" applyFill="1" applyBorder="1" applyAlignment="1" applyProtection="1">
      <alignment horizontal="left" vertical="center" wrapText="1"/>
      <protection locked="0"/>
    </xf>
    <xf numFmtId="49" fontId="47" fillId="0" borderId="10" xfId="3352" applyNumberFormat="1" applyFont="1" applyFill="1" applyBorder="1" applyAlignment="1" applyProtection="1">
      <alignment horizontal="left" vertical="center" wrapText="1"/>
      <protection locked="0"/>
    </xf>
    <xf numFmtId="0" fontId="46" fillId="0" borderId="0" xfId="3360" applyFont="1" applyAlignment="1" applyProtection="1">
      <alignment vertical="center"/>
      <protection locked="0"/>
    </xf>
    <xf numFmtId="0" fontId="46" fillId="0" borderId="0" xfId="3366" applyFont="1" applyProtection="1">
      <protection locked="0"/>
    </xf>
    <xf numFmtId="0" fontId="46" fillId="0" borderId="0" xfId="3366" applyFont="1" applyAlignment="1" applyProtection="1">
      <alignment wrapText="1"/>
      <protection locked="0"/>
    </xf>
    <xf numFmtId="0" fontId="46" fillId="0" borderId="0" xfId="3366" applyFont="1" applyAlignment="1" applyProtection="1">
      <alignment shrinkToFit="1"/>
      <protection locked="0"/>
    </xf>
    <xf numFmtId="1" fontId="46" fillId="0" borderId="0" xfId="3366" applyNumberFormat="1" applyFont="1" applyProtection="1">
      <protection locked="0"/>
    </xf>
    <xf numFmtId="0" fontId="52" fillId="0" borderId="0" xfId="0" applyFont="1"/>
    <xf numFmtId="0" fontId="46" fillId="0" borderId="0" xfId="3361" applyFont="1" applyAlignment="1" applyProtection="1">
      <alignment horizontal="right"/>
      <protection locked="0"/>
    </xf>
    <xf numFmtId="0" fontId="46" fillId="0" borderId="0" xfId="3362" applyFont="1" applyAlignment="1" applyProtection="1">
      <alignment horizontal="center" vertical="center"/>
      <protection locked="0"/>
    </xf>
    <xf numFmtId="0" fontId="46" fillId="0" borderId="0" xfId="3362" applyFont="1" applyAlignment="1" applyProtection="1">
      <alignment wrapText="1"/>
      <protection locked="0"/>
    </xf>
    <xf numFmtId="49" fontId="46" fillId="0" borderId="0" xfId="3362" applyNumberFormat="1" applyFont="1" applyAlignment="1" applyProtection="1">
      <alignment wrapText="1"/>
      <protection locked="0"/>
    </xf>
    <xf numFmtId="0" fontId="46" fillId="0" borderId="0" xfId="3362" applyFont="1" applyAlignment="1" applyProtection="1">
      <alignment shrinkToFit="1"/>
      <protection locked="0"/>
    </xf>
    <xf numFmtId="0" fontId="46" fillId="0" borderId="0" xfId="3362" applyFont="1" applyAlignment="1" applyProtection="1">
      <alignment horizontal="center"/>
      <protection locked="0"/>
    </xf>
    <xf numFmtId="0" fontId="53" fillId="0" borderId="0" xfId="0" applyFont="1"/>
    <xf numFmtId="0" fontId="42" fillId="46" borderId="10" xfId="3362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2" applyFont="1" applyFill="1" applyBorder="1" applyAlignment="1" applyProtection="1">
      <alignment horizontal="center" vertical="center" wrapText="1"/>
      <protection locked="0"/>
    </xf>
    <xf numFmtId="49" fontId="42" fillId="46" borderId="10" xfId="3362" applyNumberFormat="1" applyFont="1" applyFill="1" applyBorder="1" applyAlignment="1" applyProtection="1">
      <alignment horizontal="center" vertical="center" wrapText="1"/>
      <protection locked="0"/>
    </xf>
    <xf numFmtId="0" fontId="3" fillId="48" borderId="10" xfId="3358" applyFont="1" applyFill="1" applyBorder="1" applyAlignment="1" applyProtection="1">
      <alignment horizontal="center" vertical="center" wrapText="1"/>
      <protection locked="0"/>
    </xf>
    <xf numFmtId="0" fontId="44" fillId="48" borderId="10" xfId="0" applyFont="1" applyFill="1" applyBorder="1"/>
    <xf numFmtId="0" fontId="39" fillId="48" borderId="10" xfId="3367" applyFont="1" applyFill="1" applyBorder="1" applyAlignment="1" applyProtection="1">
      <alignment horizontal="left" vertical="center" wrapText="1"/>
      <protection locked="0"/>
    </xf>
    <xf numFmtId="49" fontId="40" fillId="48" borderId="10" xfId="0" applyNumberFormat="1" applyFont="1" applyFill="1" applyBorder="1" applyAlignment="1">
      <alignment horizontal="center" vertical="center" wrapText="1"/>
    </xf>
    <xf numFmtId="0" fontId="40" fillId="48" borderId="10" xfId="0" applyFont="1" applyFill="1" applyBorder="1" applyAlignment="1" applyProtection="1">
      <alignment horizontal="center" vertical="center"/>
      <protection locked="0"/>
    </xf>
    <xf numFmtId="49" fontId="40" fillId="48" borderId="10" xfId="3368" applyNumberFormat="1" applyFont="1" applyFill="1" applyBorder="1" applyAlignment="1" applyProtection="1">
      <alignment horizontal="center" vertical="center" wrapText="1"/>
      <protection locked="0"/>
    </xf>
    <xf numFmtId="49" fontId="39" fillId="48" borderId="10" xfId="3351" applyNumberFormat="1" applyFont="1" applyFill="1" applyBorder="1" applyAlignment="1" applyProtection="1">
      <alignment horizontal="left" vertical="center" wrapText="1"/>
      <protection locked="0"/>
    </xf>
    <xf numFmtId="0" fontId="40" fillId="48" borderId="10" xfId="3352" applyFont="1" applyFill="1" applyBorder="1" applyAlignment="1" applyProtection="1">
      <alignment horizontal="center" vertical="center" wrapText="1"/>
      <protection locked="0"/>
    </xf>
    <xf numFmtId="49" fontId="40" fillId="48" borderId="10" xfId="1408" applyNumberFormat="1" applyFont="1" applyFill="1" applyBorder="1" applyAlignment="1" applyProtection="1">
      <alignment horizontal="center" vertical="center" wrapText="1"/>
      <protection locked="0"/>
    </xf>
    <xf numFmtId="0" fontId="40" fillId="48" borderId="10" xfId="2768" applyFont="1" applyFill="1" applyBorder="1" applyAlignment="1" applyProtection="1">
      <alignment horizontal="center" vertical="center" wrapText="1"/>
      <protection locked="0"/>
    </xf>
    <xf numFmtId="0" fontId="40" fillId="48" borderId="10" xfId="2768" applyNumberFormat="1" applyFont="1" applyFill="1" applyBorder="1" applyAlignment="1" applyProtection="1">
      <alignment horizontal="center" vertical="center"/>
      <protection locked="0"/>
    </xf>
    <xf numFmtId="0" fontId="40" fillId="48" borderId="10" xfId="3362" applyFont="1" applyFill="1" applyBorder="1" applyAlignment="1" applyProtection="1">
      <alignment horizontal="center" vertical="center" wrapText="1"/>
      <protection locked="0"/>
    </xf>
    <xf numFmtId="0" fontId="40" fillId="48" borderId="10" xfId="3359" applyFont="1" applyFill="1" applyBorder="1" applyAlignment="1" applyProtection="1">
      <alignment horizontal="center" vertical="center" wrapText="1"/>
      <protection locked="0"/>
    </xf>
    <xf numFmtId="0" fontId="40" fillId="48" borderId="10" xfId="3362" applyNumberFormat="1" applyFont="1" applyFill="1" applyBorder="1" applyAlignment="1" applyProtection="1">
      <alignment horizontal="center" vertical="center" wrapText="1"/>
      <protection locked="0"/>
    </xf>
    <xf numFmtId="0" fontId="40" fillId="49" borderId="10" xfId="2768" applyNumberFormat="1" applyFont="1" applyFill="1" applyBorder="1" applyAlignment="1" applyProtection="1">
      <alignment horizontal="center" vertical="center"/>
      <protection locked="0"/>
    </xf>
    <xf numFmtId="49" fontId="40" fillId="48" borderId="10" xfId="928" applyNumberFormat="1" applyFont="1" applyFill="1" applyBorder="1" applyAlignment="1" applyProtection="1">
      <alignment horizontal="center" vertical="center"/>
      <protection locked="0"/>
    </xf>
    <xf numFmtId="0" fontId="40" fillId="48" borderId="10" xfId="3362" applyFont="1" applyFill="1" applyBorder="1" applyAlignment="1" applyProtection="1">
      <alignment vertical="center" wrapText="1"/>
      <protection locked="0"/>
    </xf>
    <xf numFmtId="49" fontId="40" fillId="48" borderId="10" xfId="3362" applyNumberFormat="1" applyFont="1" applyFill="1" applyBorder="1" applyAlignment="1" applyProtection="1">
      <alignment horizontal="center" vertical="center"/>
      <protection locked="0"/>
    </xf>
    <xf numFmtId="49" fontId="40" fillId="48" borderId="10" xfId="3362" applyNumberFormat="1" applyFont="1" applyFill="1" applyBorder="1" applyAlignment="1" applyProtection="1">
      <alignment horizontal="center" vertical="center" wrapText="1"/>
      <protection locked="0"/>
    </xf>
    <xf numFmtId="49" fontId="40" fillId="49" borderId="10" xfId="1298" applyNumberFormat="1" applyFont="1" applyFill="1" applyBorder="1" applyAlignment="1" applyProtection="1">
      <alignment horizontal="center" vertical="center" wrapText="1"/>
      <protection locked="0"/>
    </xf>
    <xf numFmtId="0" fontId="39" fillId="48" borderId="10" xfId="3362" applyFont="1" applyFill="1" applyBorder="1" applyAlignment="1" applyProtection="1">
      <alignment horizontal="left" vertical="center" wrapText="1"/>
      <protection locked="0"/>
    </xf>
    <xf numFmtId="0" fontId="39" fillId="48" borderId="10" xfId="2410" applyNumberFormat="1" applyFont="1" applyFill="1" applyBorder="1" applyAlignment="1" applyProtection="1">
      <alignment vertical="center" wrapText="1"/>
      <protection locked="0"/>
    </xf>
    <xf numFmtId="49" fontId="40" fillId="48" borderId="10" xfId="2768" applyNumberFormat="1" applyFont="1" applyFill="1" applyBorder="1" applyAlignment="1" applyProtection="1">
      <alignment horizontal="center" vertical="center" wrapText="1"/>
      <protection locked="0"/>
    </xf>
    <xf numFmtId="49" fontId="3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48" borderId="10" xfId="0" applyNumberFormat="1" applyFont="1" applyFill="1" applyBorder="1" applyAlignment="1" applyProtection="1">
      <alignment horizontal="center" vertical="center" wrapText="1"/>
      <protection locked="0"/>
    </xf>
    <xf numFmtId="0" fontId="39" fillId="48" borderId="10" xfId="3367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3354" applyNumberFormat="1" applyFont="1" applyFill="1" applyBorder="1" applyAlignment="1" applyProtection="1">
      <alignment horizontal="center" vertical="center"/>
      <protection locked="0"/>
    </xf>
    <xf numFmtId="49" fontId="39" fillId="0" borderId="10" xfId="3352" applyNumberFormat="1" applyFont="1" applyFill="1" applyBorder="1" applyAlignment="1" applyProtection="1">
      <alignment horizontal="left" vertical="center" wrapText="1"/>
      <protection locked="0"/>
    </xf>
    <xf numFmtId="49" fontId="40" fillId="48" borderId="10" xfId="2772" applyNumberFormat="1" applyFont="1" applyFill="1" applyBorder="1" applyAlignment="1">
      <alignment horizontal="center" vertical="center" wrapText="1"/>
    </xf>
    <xf numFmtId="49" fontId="40" fillId="48" borderId="10" xfId="974" applyNumberFormat="1" applyFont="1" applyFill="1" applyBorder="1" applyAlignment="1" applyProtection="1">
      <alignment horizontal="center" vertical="center"/>
      <protection locked="0"/>
    </xf>
    <xf numFmtId="49" fontId="39" fillId="0" borderId="16" xfId="3352" applyNumberFormat="1" applyFont="1" applyFill="1" applyBorder="1" applyAlignment="1" applyProtection="1">
      <alignment horizontal="left" vertical="center" wrapText="1"/>
      <protection locked="0"/>
    </xf>
    <xf numFmtId="49" fontId="40" fillId="0" borderId="16" xfId="3368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54" applyFont="1" applyAlignment="1" applyProtection="1">
      <alignment horizontal="center" vertical="center" wrapText="1"/>
      <protection locked="0"/>
    </xf>
    <xf numFmtId="0" fontId="42" fillId="0" borderId="11" xfId="3364" applyFont="1" applyBorder="1" applyAlignment="1" applyProtection="1">
      <alignment horizontal="right" vertical="center"/>
      <protection locked="0"/>
    </xf>
    <xf numFmtId="0" fontId="42" fillId="0" borderId="0" xfId="3364" applyFont="1" applyBorder="1" applyAlignment="1" applyProtection="1">
      <alignment horizontal="right" vertical="center"/>
      <protection locked="0"/>
    </xf>
    <xf numFmtId="0" fontId="42" fillId="48" borderId="10" xfId="3364" applyFont="1" applyFill="1" applyBorder="1" applyAlignment="1" applyProtection="1">
      <alignment horizontal="center" vertical="center" wrapText="1"/>
      <protection locked="0"/>
    </xf>
    <xf numFmtId="49" fontId="3" fillId="0" borderId="15" xfId="2776" applyNumberFormat="1" applyFont="1" applyBorder="1" applyAlignment="1">
      <alignment horizontal="center" vertical="center" textRotation="90" wrapText="1"/>
    </xf>
    <xf numFmtId="49" fontId="3" fillId="0" borderId="10" xfId="2776" applyNumberFormat="1" applyFont="1" applyBorder="1" applyAlignment="1">
      <alignment horizontal="center" vertical="center" wrapText="1"/>
    </xf>
    <xf numFmtId="49" fontId="42" fillId="0" borderId="15" xfId="2776" applyNumberFormat="1" applyFont="1" applyBorder="1" applyAlignment="1">
      <alignment horizontal="center" vertical="center" textRotation="90" wrapText="1"/>
    </xf>
    <xf numFmtId="49" fontId="3" fillId="0" borderId="12" xfId="2776" applyNumberFormat="1" applyFont="1" applyBorder="1" applyAlignment="1">
      <alignment horizontal="center" vertical="center" wrapText="1"/>
    </xf>
    <xf numFmtId="0" fontId="3" fillId="48" borderId="10" xfId="3360" applyFont="1" applyFill="1" applyBorder="1" applyAlignment="1" applyProtection="1">
      <alignment horizontal="center" vertical="center"/>
      <protection locked="0"/>
    </xf>
    <xf numFmtId="0" fontId="43" fillId="0" borderId="10" xfId="3354" applyFont="1" applyBorder="1" applyAlignment="1" applyProtection="1">
      <alignment horizontal="center" vertical="center" wrapText="1"/>
      <protection locked="0"/>
    </xf>
    <xf numFmtId="0" fontId="46" fillId="0" borderId="0" xfId="3360" applyFont="1" applyAlignment="1" applyProtection="1">
      <protection locked="0"/>
    </xf>
    <xf numFmtId="0" fontId="43" fillId="0" borderId="10" xfId="3356" applyFont="1" applyBorder="1" applyAlignment="1" applyProtection="1">
      <alignment horizontal="center" vertical="center" wrapText="1"/>
      <protection locked="0"/>
    </xf>
    <xf numFmtId="0" fontId="3" fillId="0" borderId="0" xfId="3362" applyFont="1" applyFill="1" applyAlignment="1" applyProtection="1">
      <alignment horizontal="center" vertical="center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42" fillId="46" borderId="10" xfId="3366" applyFont="1" applyFill="1" applyBorder="1" applyAlignment="1" applyProtection="1">
      <alignment horizontal="center" vertical="center" wrapText="1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43" fillId="0" borderId="10" xfId="3357" applyFont="1" applyBorder="1" applyAlignment="1" applyProtection="1">
      <alignment horizontal="center" vertical="center" wrapText="1"/>
      <protection locked="0"/>
    </xf>
    <xf numFmtId="0" fontId="42" fillId="48" borderId="10" xfId="3364" applyFont="1" applyFill="1" applyBorder="1" applyAlignment="1" applyProtection="1">
      <alignment horizontal="center" vertical="center" wrapText="1"/>
      <protection locked="0"/>
    </xf>
    <xf numFmtId="0" fontId="47" fillId="0" borderId="10" xfId="3362" applyFont="1" applyFill="1" applyBorder="1" applyAlignment="1" applyProtection="1">
      <alignment horizontal="left" vertical="center" wrapText="1"/>
      <protection locked="0"/>
    </xf>
    <xf numFmtId="49" fontId="44" fillId="0" borderId="10" xfId="3362" applyNumberFormat="1" applyFont="1" applyFill="1" applyBorder="1" applyAlignment="1" applyProtection="1">
      <alignment horizontal="center" vertical="center" wrapText="1"/>
      <protection locked="0"/>
    </xf>
    <xf numFmtId="49" fontId="44" fillId="0" borderId="10" xfId="1408" applyNumberFormat="1" applyFont="1" applyFill="1" applyBorder="1" applyAlignment="1" applyProtection="1">
      <alignment horizontal="center" vertical="center" wrapText="1"/>
      <protection locked="0"/>
    </xf>
    <xf numFmtId="49" fontId="47" fillId="0" borderId="16" xfId="3352" applyNumberFormat="1" applyFont="1" applyFill="1" applyBorder="1" applyAlignment="1" applyProtection="1">
      <alignment horizontal="left" vertical="center" wrapText="1"/>
      <protection locked="0"/>
    </xf>
    <xf numFmtId="49" fontId="44" fillId="0" borderId="16" xfId="3368" applyNumberFormat="1" applyFont="1" applyFill="1" applyBorder="1" applyAlignment="1" applyProtection="1">
      <alignment horizontal="center" vertical="center" wrapText="1"/>
      <protection locked="0"/>
    </xf>
    <xf numFmtId="0" fontId="44" fillId="48" borderId="16" xfId="3359" applyFont="1" applyFill="1" applyBorder="1" applyAlignment="1" applyProtection="1">
      <alignment horizontal="center" vertical="center" wrapText="1"/>
      <protection locked="0"/>
    </xf>
    <xf numFmtId="49" fontId="44" fillId="48" borderId="16" xfId="2772" applyNumberFormat="1" applyFont="1" applyFill="1" applyBorder="1" applyAlignment="1">
      <alignment horizontal="center" vertical="center" wrapText="1"/>
    </xf>
    <xf numFmtId="49" fontId="44" fillId="48" borderId="16" xfId="974" applyNumberFormat="1" applyFont="1" applyFill="1" applyBorder="1" applyAlignment="1" applyProtection="1">
      <alignment horizontal="center" vertical="center"/>
      <protection locked="0"/>
    </xf>
    <xf numFmtId="49" fontId="44" fillId="49" borderId="16" xfId="1298" applyNumberFormat="1" applyFont="1" applyFill="1" applyBorder="1" applyAlignment="1" applyProtection="1">
      <alignment horizontal="center" vertical="center" wrapText="1"/>
      <protection locked="0"/>
    </xf>
    <xf numFmtId="49" fontId="47" fillId="48" borderId="10" xfId="3351" applyNumberFormat="1" applyFont="1" applyFill="1" applyBorder="1" applyAlignment="1" applyProtection="1">
      <alignment horizontal="left" vertical="center" wrapText="1"/>
      <protection locked="0"/>
    </xf>
    <xf numFmtId="49" fontId="44" fillId="0" borderId="10" xfId="3302" applyNumberFormat="1" applyFont="1" applyFill="1" applyBorder="1" applyAlignment="1" applyProtection="1">
      <alignment horizontal="center" vertical="center" wrapText="1"/>
      <protection locked="0"/>
    </xf>
    <xf numFmtId="0" fontId="47" fillId="46" borderId="10" xfId="3362" applyFont="1" applyFill="1" applyBorder="1" applyAlignment="1" applyProtection="1">
      <alignment vertical="center" wrapText="1"/>
      <protection locked="0"/>
    </xf>
    <xf numFmtId="49" fontId="44" fillId="46" borderId="10" xfId="3362" applyNumberFormat="1" applyFont="1" applyFill="1" applyBorder="1" applyAlignment="1" applyProtection="1">
      <alignment horizontal="center" vertical="center" wrapText="1"/>
      <protection locked="0"/>
    </xf>
    <xf numFmtId="0" fontId="47" fillId="46" borderId="10" xfId="3362" applyFont="1" applyFill="1" applyBorder="1" applyAlignment="1" applyProtection="1">
      <alignment horizontal="left" vertical="center" wrapText="1"/>
      <protection locked="0"/>
    </xf>
    <xf numFmtId="0" fontId="44" fillId="48" borderId="10" xfId="3362" applyFont="1" applyFill="1" applyBorder="1" applyAlignment="1" applyProtection="1">
      <alignment horizontal="center" vertical="center" wrapText="1"/>
      <protection locked="0"/>
    </xf>
    <xf numFmtId="49" fontId="44" fillId="48" borderId="10" xfId="3353" applyNumberFormat="1" applyFont="1" applyFill="1" applyBorder="1" applyAlignment="1" applyProtection="1">
      <alignment horizontal="center" vertical="center" wrapText="1"/>
      <protection locked="0"/>
    </xf>
    <xf numFmtId="0" fontId="44" fillId="48" borderId="10" xfId="3351" applyFont="1" applyFill="1" applyBorder="1" applyAlignment="1" applyProtection="1">
      <alignment horizontal="center" vertical="center" wrapText="1"/>
      <protection locked="0"/>
    </xf>
    <xf numFmtId="0" fontId="47" fillId="48" borderId="10" xfId="3367" applyFont="1" applyFill="1" applyBorder="1" applyAlignment="1" applyProtection="1">
      <alignment horizontal="left" vertical="center" wrapText="1"/>
      <protection locked="0"/>
    </xf>
    <xf numFmtId="49" fontId="44" fillId="48" borderId="10" xfId="0" applyNumberFormat="1" applyFont="1" applyFill="1" applyBorder="1" applyAlignment="1">
      <alignment horizontal="center" vertical="center" wrapText="1"/>
    </xf>
    <xf numFmtId="0" fontId="44" fillId="48" borderId="10" xfId="0" applyFont="1" applyFill="1" applyBorder="1" applyAlignment="1" applyProtection="1">
      <alignment horizontal="center" vertical="center"/>
      <protection locked="0"/>
    </xf>
    <xf numFmtId="0" fontId="43" fillId="46" borderId="10" xfId="3354" applyFont="1" applyFill="1" applyBorder="1" applyAlignment="1" applyProtection="1">
      <alignment horizontal="center" vertical="center" wrapText="1"/>
      <protection locked="0"/>
    </xf>
    <xf numFmtId="49" fontId="40" fillId="48" borderId="10" xfId="3353" applyNumberFormat="1" applyFont="1" applyFill="1" applyBorder="1" applyAlignment="1" applyProtection="1">
      <alignment horizontal="center" vertical="center" wrapText="1"/>
      <protection locked="0"/>
    </xf>
    <xf numFmtId="0" fontId="40" fillId="48" borderId="10" xfId="97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787" applyFont="1" applyBorder="1" applyAlignment="1">
      <alignment wrapText="1"/>
    </xf>
    <xf numFmtId="0" fontId="3" fillId="0" borderId="10" xfId="2787" applyFont="1" applyBorder="1"/>
    <xf numFmtId="0" fontId="3" fillId="0" borderId="0" xfId="2787" applyFont="1" applyBorder="1"/>
    <xf numFmtId="49" fontId="39" fillId="0" borderId="10" xfId="3351" applyNumberFormat="1" applyFont="1" applyFill="1" applyBorder="1" applyAlignment="1" applyProtection="1">
      <alignment horizontal="left" vertical="center" wrapText="1"/>
      <protection locked="0"/>
    </xf>
    <xf numFmtId="0" fontId="40" fillId="0" borderId="10" xfId="3352" applyFont="1" applyFill="1" applyBorder="1" applyAlignment="1" applyProtection="1">
      <alignment horizontal="center" vertical="center" wrapText="1"/>
      <protection locked="0"/>
    </xf>
    <xf numFmtId="0" fontId="39" fillId="0" borderId="10" xfId="3367" applyFont="1" applyFill="1" applyBorder="1" applyAlignment="1" applyProtection="1">
      <alignment horizontal="left" vertical="center" wrapText="1"/>
      <protection locked="0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 applyProtection="1">
      <alignment horizontal="center" vertical="center"/>
      <protection locked="0"/>
    </xf>
    <xf numFmtId="0" fontId="40" fillId="0" borderId="10" xfId="2174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3364" applyNumberFormat="1" applyFont="1" applyFill="1" applyBorder="1" applyAlignment="1" applyProtection="1">
      <alignment horizontal="left" vertical="center" wrapText="1"/>
      <protection locked="0"/>
    </xf>
    <xf numFmtId="49" fontId="40" fillId="0" borderId="10" xfId="2863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1320" applyNumberFormat="1" applyFont="1" applyFill="1" applyBorder="1" applyAlignment="1" applyProtection="1">
      <alignment horizontal="center" vertical="center"/>
      <protection locked="0"/>
    </xf>
    <xf numFmtId="0" fontId="40" fillId="0" borderId="10" xfId="2174" applyNumberFormat="1" applyFont="1" applyFill="1" applyBorder="1" applyAlignment="1" applyProtection="1">
      <alignment horizontal="center" wrapText="1"/>
      <protection locked="0"/>
    </xf>
    <xf numFmtId="49" fontId="40" fillId="0" borderId="10" xfId="2772" applyNumberFormat="1" applyFont="1" applyFill="1" applyBorder="1" applyAlignment="1">
      <alignment horizontal="center" vertical="center" wrapText="1"/>
    </xf>
    <xf numFmtId="0" fontId="40" fillId="0" borderId="10" xfId="2768" applyFont="1" applyFill="1" applyBorder="1" applyAlignment="1" applyProtection="1">
      <alignment horizontal="center" vertical="center" wrapText="1"/>
      <protection locked="0"/>
    </xf>
    <xf numFmtId="0" fontId="40" fillId="0" borderId="10" xfId="2768" applyNumberFormat="1" applyFont="1" applyFill="1" applyBorder="1" applyAlignment="1" applyProtection="1">
      <alignment horizontal="center" vertical="center"/>
      <protection locked="0"/>
    </xf>
    <xf numFmtId="49" fontId="40" fillId="0" borderId="10" xfId="3353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51" applyFont="1" applyFill="1" applyBorder="1" applyAlignment="1" applyProtection="1">
      <alignment horizontal="center" vertical="center" wrapText="1"/>
      <protection locked="0"/>
    </xf>
    <xf numFmtId="49" fontId="39" fillId="0" borderId="10" xfId="1298" applyNumberFormat="1" applyFont="1" applyFill="1" applyBorder="1" applyAlignment="1" applyProtection="1">
      <alignment vertical="center" wrapText="1"/>
      <protection locked="0"/>
    </xf>
    <xf numFmtId="49" fontId="40" fillId="0" borderId="10" xfId="974" applyNumberFormat="1" applyFont="1" applyFill="1" applyBorder="1" applyAlignment="1" applyProtection="1">
      <alignment horizontal="center" vertical="center"/>
      <protection locked="0"/>
    </xf>
    <xf numFmtId="0" fontId="39" fillId="0" borderId="10" xfId="2410" applyFont="1" applyFill="1" applyBorder="1" applyAlignment="1" applyProtection="1">
      <alignment vertical="center" wrapText="1"/>
      <protection locked="0"/>
    </xf>
    <xf numFmtId="0" fontId="40" fillId="0" borderId="10" xfId="2768" applyFont="1" applyFill="1" applyBorder="1" applyAlignment="1" applyProtection="1">
      <alignment horizontal="center" vertical="center"/>
      <protection locked="0"/>
    </xf>
    <xf numFmtId="49" fontId="40" fillId="0" borderId="10" xfId="2174" applyNumberFormat="1" applyFont="1" applyFill="1" applyBorder="1" applyAlignment="1" applyProtection="1">
      <alignment horizontal="center" vertical="center"/>
      <protection locked="0"/>
    </xf>
    <xf numFmtId="49" fontId="40" fillId="0" borderId="10" xfId="928" applyNumberFormat="1" applyFont="1" applyFill="1" applyBorder="1" applyAlignment="1" applyProtection="1">
      <alignment horizontal="center" vertical="center"/>
      <protection locked="0"/>
    </xf>
    <xf numFmtId="0" fontId="40" fillId="0" borderId="10" xfId="3362" applyFont="1" applyFill="1" applyBorder="1" applyAlignment="1" applyProtection="1">
      <alignment vertical="center" wrapText="1"/>
      <protection locked="0"/>
    </xf>
    <xf numFmtId="49" fontId="40" fillId="0" borderId="10" xfId="3362" applyNumberFormat="1" applyFont="1" applyFill="1" applyBorder="1" applyAlignment="1" applyProtection="1">
      <alignment horizontal="center" vertical="center"/>
      <protection locked="0"/>
    </xf>
    <xf numFmtId="0" fontId="40" fillId="0" borderId="10" xfId="3218" applyNumberFormat="1" applyFont="1" applyFill="1" applyBorder="1" applyAlignment="1">
      <alignment horizontal="center" vertical="center" wrapText="1"/>
    </xf>
    <xf numFmtId="0" fontId="40" fillId="0" borderId="10" xfId="3218" applyNumberFormat="1" applyFont="1" applyFill="1" applyBorder="1" applyAlignment="1" applyProtection="1">
      <alignment horizontal="center" vertical="center"/>
      <protection locked="0"/>
    </xf>
    <xf numFmtId="0" fontId="40" fillId="0" borderId="10" xfId="974" applyNumberFormat="1" applyFont="1" applyFill="1" applyBorder="1" applyAlignment="1" applyProtection="1">
      <alignment horizontal="center" vertical="center" wrapText="1"/>
      <protection locked="0"/>
    </xf>
    <xf numFmtId="0" fontId="39" fillId="0" borderId="10" xfId="2475" applyNumberFormat="1" applyFont="1" applyFill="1" applyBorder="1" applyAlignment="1" applyProtection="1">
      <alignment vertical="center" wrapText="1"/>
      <protection locked="0"/>
    </xf>
    <xf numFmtId="0" fontId="40" fillId="0" borderId="10" xfId="2863" applyFont="1" applyFill="1" applyBorder="1" applyAlignment="1" applyProtection="1">
      <alignment horizontal="center" vertical="center" wrapText="1"/>
      <protection locked="0"/>
    </xf>
    <xf numFmtId="49" fontId="40" fillId="0" borderId="10" xfId="1298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62" applyFont="1" applyFill="1" applyBorder="1" applyAlignment="1" applyProtection="1">
      <alignment horizontal="center" vertical="center"/>
      <protection locked="0"/>
    </xf>
    <xf numFmtId="49" fontId="4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0" xfId="279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3354" applyFont="1" applyFill="1" applyBorder="1" applyAlignment="1" applyProtection="1">
      <alignment horizontal="center" vertical="center"/>
      <protection locked="0"/>
    </xf>
    <xf numFmtId="0" fontId="40" fillId="0" borderId="16" xfId="3359" applyFont="1" applyFill="1" applyBorder="1" applyAlignment="1" applyProtection="1">
      <alignment horizontal="center" vertical="center" wrapText="1"/>
      <protection locked="0"/>
    </xf>
    <xf numFmtId="49" fontId="40" fillId="0" borderId="16" xfId="2772" applyNumberFormat="1" applyFont="1" applyFill="1" applyBorder="1" applyAlignment="1">
      <alignment horizontal="center" vertical="center" wrapText="1"/>
    </xf>
    <xf numFmtId="49" fontId="40" fillId="0" borderId="16" xfId="974" applyNumberFormat="1" applyFont="1" applyFill="1" applyBorder="1" applyAlignment="1" applyProtection="1">
      <alignment horizontal="center" vertical="center"/>
      <protection locked="0"/>
    </xf>
    <xf numFmtId="49" fontId="40" fillId="0" borderId="16" xfId="1298" applyNumberFormat="1" applyFont="1" applyFill="1" applyBorder="1" applyAlignment="1" applyProtection="1">
      <alignment horizontal="center" vertical="center" wrapText="1"/>
      <protection locked="0"/>
    </xf>
    <xf numFmtId="0" fontId="54" fillId="0" borderId="0" xfId="3355" applyFont="1" applyAlignment="1" applyProtection="1">
      <alignment vertical="center"/>
      <protection locked="0"/>
    </xf>
    <xf numFmtId="0" fontId="42" fillId="0" borderId="0" xfId="3218" applyFont="1" applyFill="1" applyAlignment="1">
      <alignment horizontal="center" vertical="center" wrapText="1"/>
    </xf>
    <xf numFmtId="0" fontId="3" fillId="0" borderId="0" xfId="3362" applyFont="1" applyFill="1" applyAlignment="1" applyProtection="1">
      <alignment horizontal="center" vertical="center" wrapText="1"/>
      <protection locked="0"/>
    </xf>
    <xf numFmtId="0" fontId="43" fillId="0" borderId="0" xfId="3362" applyFont="1" applyFill="1" applyAlignment="1" applyProtection="1">
      <alignment horizontal="center" vertical="center" wrapText="1"/>
      <protection locked="0"/>
    </xf>
    <xf numFmtId="0" fontId="57" fillId="0" borderId="10" xfId="0" applyFont="1" applyBorder="1" applyAlignment="1">
      <alignment horizontal="center" vertical="center" wrapText="1"/>
    </xf>
    <xf numFmtId="49" fontId="42" fillId="0" borderId="10" xfId="2776" applyNumberFormat="1" applyFont="1" applyBorder="1" applyAlignment="1">
      <alignment horizontal="center" vertical="center" wrapText="1"/>
    </xf>
    <xf numFmtId="0" fontId="42" fillId="0" borderId="10" xfId="2776" applyFont="1" applyBorder="1" applyAlignment="1">
      <alignment horizontal="center" vertical="center" textRotation="90" wrapText="1"/>
    </xf>
    <xf numFmtId="0" fontId="42" fillId="46" borderId="10" xfId="3364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4" applyFont="1" applyFill="1" applyBorder="1" applyAlignment="1" applyProtection="1">
      <alignment horizontal="center" vertical="center" wrapText="1"/>
      <protection locked="0"/>
    </xf>
    <xf numFmtId="0" fontId="42" fillId="0" borderId="10" xfId="2776" applyFont="1" applyBorder="1" applyAlignment="1">
      <alignment horizontal="center" vertical="center" wrapText="1"/>
    </xf>
    <xf numFmtId="171" fontId="42" fillId="46" borderId="10" xfId="3366" applyNumberFormat="1" applyFont="1" applyFill="1" applyBorder="1" applyAlignment="1" applyProtection="1">
      <alignment horizontal="center" vertical="center" wrapText="1"/>
      <protection locked="0"/>
    </xf>
    <xf numFmtId="0" fontId="57" fillId="0" borderId="1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3366" applyFont="1" applyAlignment="1" applyProtection="1">
      <alignment horizontal="center" vertical="center" wrapText="1"/>
      <protection locked="0"/>
    </xf>
    <xf numFmtId="0" fontId="4" fillId="0" borderId="0" xfId="3362" applyFont="1" applyAlignment="1" applyProtection="1">
      <alignment horizontal="center" vertical="center"/>
      <protection locked="0"/>
    </xf>
    <xf numFmtId="0" fontId="57" fillId="0" borderId="0" xfId="3362" applyFont="1" applyAlignment="1" applyProtection="1">
      <alignment horizontal="center" vertical="center"/>
      <protection locked="0"/>
    </xf>
    <xf numFmtId="0" fontId="42" fillId="0" borderId="13" xfId="2776" applyFont="1" applyBorder="1" applyAlignment="1">
      <alignment horizontal="center" vertical="center"/>
    </xf>
    <xf numFmtId="0" fontId="42" fillId="48" borderId="10" xfId="3364" applyFont="1" applyFill="1" applyBorder="1" applyAlignment="1" applyProtection="1">
      <alignment horizontal="center" vertical="center" textRotation="90" wrapText="1"/>
      <protection locked="0"/>
    </xf>
    <xf numFmtId="0" fontId="42" fillId="48" borderId="10" xfId="3364" applyFont="1" applyFill="1" applyBorder="1" applyAlignment="1" applyProtection="1">
      <alignment horizontal="center" vertical="center" wrapText="1"/>
      <protection locked="0"/>
    </xf>
    <xf numFmtId="0" fontId="42" fillId="0" borderId="0" xfId="3354" applyFont="1" applyAlignment="1" applyProtection="1">
      <alignment horizontal="center" vertical="center" wrapText="1"/>
      <protection locked="0"/>
    </xf>
    <xf numFmtId="0" fontId="3" fillId="0" borderId="0" xfId="3354" applyFont="1" applyAlignment="1" applyProtection="1">
      <alignment horizontal="center" vertical="center" wrapText="1"/>
      <protection locked="0"/>
    </xf>
    <xf numFmtId="0" fontId="4" fillId="0" borderId="0" xfId="3354" applyFont="1" applyAlignment="1" applyProtection="1">
      <alignment horizontal="center" vertical="center" wrapText="1"/>
      <protection locked="0"/>
    </xf>
    <xf numFmtId="0" fontId="4" fillId="0" borderId="0" xfId="3354" applyFont="1" applyAlignment="1" applyProtection="1">
      <alignment horizontal="center" vertical="center"/>
      <protection locked="0"/>
    </xf>
    <xf numFmtId="0" fontId="57" fillId="0" borderId="0" xfId="3354" applyFont="1" applyBorder="1" applyAlignment="1" applyProtection="1">
      <alignment horizontal="center" vertical="center" wrapText="1"/>
      <protection locked="0"/>
    </xf>
    <xf numFmtId="0" fontId="3" fillId="0" borderId="0" xfId="2768" applyFont="1" applyAlignment="1">
      <alignment horizontal="center" vertical="center" wrapText="1"/>
    </xf>
    <xf numFmtId="0" fontId="57" fillId="0" borderId="0" xfId="3366" applyFont="1" applyAlignment="1" applyProtection="1">
      <alignment horizontal="center" vertical="center" wrapText="1"/>
      <protection locked="0"/>
    </xf>
    <xf numFmtId="0" fontId="42" fillId="46" borderId="10" xfId="3366" applyFont="1" applyFill="1" applyBorder="1" applyAlignment="1" applyProtection="1">
      <alignment horizontal="center" vertical="center" textRotation="90" wrapText="1"/>
      <protection locked="0"/>
    </xf>
    <xf numFmtId="0" fontId="42" fillId="46" borderId="15" xfId="3366" applyFont="1" applyFill="1" applyBorder="1" applyAlignment="1" applyProtection="1">
      <alignment horizontal="center" vertical="center" textRotation="90" wrapText="1"/>
      <protection locked="0"/>
    </xf>
    <xf numFmtId="0" fontId="3" fillId="0" borderId="0" xfId="2768" applyFont="1"/>
    <xf numFmtId="0" fontId="42" fillId="46" borderId="16" xfId="3366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6" applyFont="1" applyFill="1" applyBorder="1" applyAlignment="1" applyProtection="1">
      <alignment horizontal="center" vertical="center" wrapText="1"/>
      <protection locked="0"/>
    </xf>
    <xf numFmtId="0" fontId="42" fillId="46" borderId="10" xfId="3356" applyFont="1" applyFill="1" applyBorder="1" applyAlignment="1" applyProtection="1">
      <alignment horizontal="center" vertical="center"/>
      <protection locked="0"/>
    </xf>
    <xf numFmtId="0" fontId="42" fillId="46" borderId="12" xfId="3356" applyFont="1" applyFill="1" applyBorder="1" applyAlignment="1" applyProtection="1">
      <alignment horizontal="center" vertical="center"/>
      <protection locked="0"/>
    </xf>
    <xf numFmtId="0" fontId="42" fillId="46" borderId="13" xfId="3356" applyFont="1" applyFill="1" applyBorder="1" applyAlignment="1" applyProtection="1">
      <alignment horizontal="center" vertical="center"/>
      <protection locked="0"/>
    </xf>
    <xf numFmtId="0" fontId="42" fillId="46" borderId="14" xfId="3356" applyFont="1" applyFill="1" applyBorder="1" applyAlignment="1" applyProtection="1">
      <alignment horizontal="center" vertical="center"/>
      <protection locked="0"/>
    </xf>
    <xf numFmtId="0" fontId="3" fillId="0" borderId="10" xfId="2768" applyFont="1" applyBorder="1"/>
    <xf numFmtId="0" fontId="42" fillId="46" borderId="17" xfId="3366" applyFont="1" applyFill="1" applyBorder="1" applyAlignment="1" applyProtection="1">
      <alignment horizontal="center" vertical="center" textRotation="90" wrapText="1"/>
      <protection locked="0"/>
    </xf>
    <xf numFmtId="0" fontId="42" fillId="46" borderId="18" xfId="3366" applyFont="1" applyFill="1" applyBorder="1" applyAlignment="1" applyProtection="1">
      <alignment horizontal="center" vertical="center" textRotation="90" wrapText="1"/>
      <protection locked="0"/>
    </xf>
    <xf numFmtId="0" fontId="42" fillId="0" borderId="12" xfId="3357" applyFont="1" applyBorder="1" applyAlignment="1" applyProtection="1">
      <alignment horizontal="center" vertical="center" wrapText="1"/>
      <protection locked="0"/>
    </xf>
    <xf numFmtId="0" fontId="42" fillId="0" borderId="13" xfId="3357" applyFont="1" applyBorder="1" applyAlignment="1" applyProtection="1">
      <alignment horizontal="center" vertical="center" wrapText="1"/>
      <protection locked="0"/>
    </xf>
    <xf numFmtId="0" fontId="42" fillId="0" borderId="14" xfId="3357" applyFont="1" applyBorder="1" applyAlignment="1" applyProtection="1">
      <alignment horizontal="center" vertical="center" wrapText="1"/>
      <protection locked="0"/>
    </xf>
    <xf numFmtId="0" fontId="42" fillId="46" borderId="19" xfId="3366" applyFont="1" applyFill="1" applyBorder="1" applyAlignment="1" applyProtection="1">
      <alignment horizontal="center" vertical="center" textRotation="90" wrapText="1"/>
      <protection locked="0"/>
    </xf>
    <xf numFmtId="0" fontId="57" fillId="0" borderId="0" xfId="3362" applyFont="1" applyAlignment="1" applyProtection="1">
      <alignment horizontal="center" vertical="center" wrapText="1"/>
      <protection locked="0"/>
    </xf>
    <xf numFmtId="0" fontId="57" fillId="0" borderId="0" xfId="0" applyFont="1" applyAlignment="1">
      <alignment horizontal="center" vertical="center" wrapText="1"/>
    </xf>
    <xf numFmtId="0" fontId="42" fillId="46" borderId="20" xfId="3366" applyFont="1" applyFill="1" applyBorder="1" applyAlignment="1" applyProtection="1">
      <alignment horizontal="center" vertical="center" textRotation="90" wrapText="1"/>
      <protection locked="0"/>
    </xf>
    <xf numFmtId="0" fontId="42" fillId="46" borderId="21" xfId="3366" applyFont="1" applyFill="1" applyBorder="1" applyAlignment="1" applyProtection="1">
      <alignment horizontal="center" vertical="center" textRotation="90" wrapText="1"/>
      <protection locked="0"/>
    </xf>
    <xf numFmtId="0" fontId="57" fillId="0" borderId="0" xfId="3366" applyFont="1" applyAlignment="1" applyProtection="1">
      <alignment horizontal="center" vertical="center"/>
      <protection locked="0"/>
    </xf>
    <xf numFmtId="0" fontId="48" fillId="0" borderId="0" xfId="3366" applyFont="1" applyAlignment="1" applyProtection="1">
      <alignment horizontal="center" vertical="center" wrapText="1"/>
      <protection locked="0"/>
    </xf>
    <xf numFmtId="0" fontId="48" fillId="0" borderId="0" xfId="3366" applyFont="1" applyAlignment="1" applyProtection="1">
      <alignment horizontal="center" vertical="center"/>
      <protection locked="0"/>
    </xf>
    <xf numFmtId="0" fontId="42" fillId="0" borderId="0" xfId="3366" applyFont="1" applyAlignment="1" applyProtection="1">
      <alignment horizontal="center" vertical="center" wrapText="1"/>
      <protection locked="0"/>
    </xf>
    <xf numFmtId="0" fontId="42" fillId="0" borderId="0" xfId="3366" applyFont="1" applyAlignment="1" applyProtection="1">
      <alignment horizontal="center" vertical="center"/>
      <protection locked="0"/>
    </xf>
    <xf numFmtId="0" fontId="3" fillId="0" borderId="0" xfId="3360" applyFont="1" applyAlignment="1" applyProtection="1">
      <alignment horizontal="center" vertical="center" wrapText="1"/>
      <protection locked="0"/>
    </xf>
    <xf numFmtId="0" fontId="4" fillId="0" borderId="0" xfId="3360" applyFont="1" applyAlignment="1" applyProtection="1">
      <alignment horizontal="center" vertical="center"/>
      <protection locked="0"/>
    </xf>
    <xf numFmtId="0" fontId="57" fillId="0" borderId="0" xfId="3360" applyFont="1" applyAlignment="1" applyProtection="1">
      <alignment horizontal="center" vertical="center"/>
      <protection locked="0"/>
    </xf>
    <xf numFmtId="0" fontId="42" fillId="46" borderId="10" xfId="3360" applyFont="1" applyFill="1" applyBorder="1" applyAlignment="1" applyProtection="1">
      <alignment horizontal="center" vertical="center" textRotation="90" wrapText="1"/>
      <protection locked="0"/>
    </xf>
    <xf numFmtId="0" fontId="42" fillId="46" borderId="10" xfId="3360" applyFont="1" applyFill="1" applyBorder="1" applyAlignment="1" applyProtection="1">
      <alignment horizontal="center" vertical="center" wrapText="1"/>
      <protection locked="0"/>
    </xf>
    <xf numFmtId="0" fontId="42" fillId="46" borderId="10" xfId="3354" applyFont="1" applyFill="1" applyBorder="1" applyAlignment="1" applyProtection="1">
      <alignment horizontal="center" vertical="center" wrapText="1"/>
      <protection locked="0"/>
    </xf>
    <xf numFmtId="0" fontId="42" fillId="46" borderId="10" xfId="3354" applyFont="1" applyFill="1" applyBorder="1" applyAlignment="1" applyProtection="1">
      <alignment horizontal="center" vertical="center" textRotation="90" wrapText="1"/>
      <protection locked="0"/>
    </xf>
    <xf numFmtId="0" fontId="57" fillId="0" borderId="0" xfId="3354" applyFont="1" applyAlignment="1" applyProtection="1">
      <alignment horizontal="center" vertical="center" wrapText="1"/>
      <protection locked="0"/>
    </xf>
    <xf numFmtId="49" fontId="42" fillId="0" borderId="10" xfId="2776" applyNumberFormat="1" applyFont="1" applyBorder="1" applyAlignment="1">
      <alignment horizontal="center" vertical="center" textRotation="90" wrapText="1"/>
    </xf>
    <xf numFmtId="0" fontId="50" fillId="0" borderId="0" xfId="2787" applyFont="1" applyAlignment="1">
      <alignment horizontal="center" vertical="center" wrapText="1"/>
    </xf>
    <xf numFmtId="0" fontId="51" fillId="0" borderId="0" xfId="2787" applyFont="1" applyAlignment="1">
      <alignment horizontal="center"/>
    </xf>
    <xf numFmtId="0" fontId="55" fillId="0" borderId="0" xfId="2787" applyFont="1" applyAlignment="1">
      <alignment horizontal="center" vertical="center" wrapText="1"/>
    </xf>
    <xf numFmtId="0" fontId="42" fillId="0" borderId="0" xfId="3355" applyFont="1" applyAlignment="1" applyProtection="1">
      <alignment horizontal="center" vertical="center"/>
      <protection locked="0"/>
    </xf>
    <xf numFmtId="174" fontId="3" fillId="0" borderId="10" xfId="3496" applyNumberFormat="1" applyFont="1" applyBorder="1" applyAlignment="1" applyProtection="1">
      <alignment horizontal="center" vertical="center" wrapText="1"/>
      <protection locked="0"/>
    </xf>
    <xf numFmtId="174" fontId="58" fillId="0" borderId="10" xfId="3354" applyNumberFormat="1" applyFont="1" applyBorder="1" applyAlignment="1" applyProtection="1">
      <alignment horizontal="center" vertical="center"/>
      <protection locked="0"/>
    </xf>
    <xf numFmtId="174" fontId="3" fillId="0" borderId="10" xfId="2776" applyNumberFormat="1" applyFont="1" applyFill="1" applyBorder="1" applyAlignment="1">
      <alignment horizontal="center" vertical="center" wrapText="1"/>
    </xf>
    <xf numFmtId="174" fontId="42" fillId="0" borderId="10" xfId="2776" applyNumberFormat="1" applyFont="1" applyFill="1" applyBorder="1" applyAlignment="1">
      <alignment horizontal="center" vertical="center" wrapText="1"/>
    </xf>
    <xf numFmtId="0" fontId="42" fillId="48" borderId="15" xfId="3364" applyFont="1" applyFill="1" applyBorder="1" applyAlignment="1" applyProtection="1">
      <alignment horizontal="center" vertical="center" textRotation="90" wrapText="1"/>
      <protection locked="0"/>
    </xf>
    <xf numFmtId="0" fontId="42" fillId="48" borderId="16" xfId="3364" applyFont="1" applyFill="1" applyBorder="1" applyAlignment="1" applyProtection="1">
      <alignment horizontal="center" vertical="center" textRotation="90" wrapText="1"/>
      <protection locked="0"/>
    </xf>
    <xf numFmtId="0" fontId="42" fillId="48" borderId="15" xfId="3364" applyFont="1" applyFill="1" applyBorder="1" applyAlignment="1" applyProtection="1">
      <alignment horizontal="center" vertical="center" wrapText="1"/>
      <protection locked="0"/>
    </xf>
    <xf numFmtId="0" fontId="42" fillId="48" borderId="16" xfId="3364" applyFont="1" applyFill="1" applyBorder="1" applyAlignment="1" applyProtection="1">
      <alignment horizontal="center" vertical="center" wrapText="1"/>
      <protection locked="0"/>
    </xf>
    <xf numFmtId="0" fontId="42" fillId="0" borderId="12" xfId="2776" applyFont="1" applyBorder="1" applyAlignment="1">
      <alignment horizontal="center" vertical="center" wrapText="1"/>
    </xf>
    <xf numFmtId="0" fontId="42" fillId="48" borderId="19" xfId="3364" applyFont="1" applyFill="1" applyBorder="1" applyAlignment="1" applyProtection="1">
      <alignment horizontal="center" vertical="center" textRotation="90" wrapText="1"/>
      <protection locked="0"/>
    </xf>
    <xf numFmtId="0" fontId="42" fillId="48" borderId="19" xfId="3364" applyFont="1" applyFill="1" applyBorder="1" applyAlignment="1" applyProtection="1">
      <alignment horizontal="center" vertical="center" wrapText="1"/>
      <protection locked="0"/>
    </xf>
    <xf numFmtId="0" fontId="43" fillId="0" borderId="10" xfId="3365" applyFont="1" applyFill="1" applyBorder="1" applyAlignment="1" applyProtection="1">
      <alignment horizontal="center" vertical="center"/>
      <protection locked="0"/>
    </xf>
    <xf numFmtId="0" fontId="3" fillId="0" borderId="10" xfId="3360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5" applyFont="1" applyFill="1" applyBorder="1" applyAlignment="1" applyProtection="1">
      <alignment horizontal="center" vertical="center" wrapText="1"/>
      <protection locked="0"/>
    </xf>
    <xf numFmtId="174" fontId="3" fillId="0" borderId="10" xfId="3355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5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7" applyFont="1" applyFill="1" applyBorder="1" applyAlignment="1" applyProtection="1">
      <alignment horizontal="center" vertical="center" wrapText="1"/>
      <protection locked="0"/>
    </xf>
    <xf numFmtId="174" fontId="42" fillId="0" borderId="10" xfId="3355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2768" applyFont="1" applyFill="1" applyBorder="1"/>
    <xf numFmtId="0" fontId="3" fillId="0" borderId="0" xfId="2768" applyFont="1" applyFill="1"/>
    <xf numFmtId="0" fontId="42" fillId="0" borderId="10" xfId="2768" applyFont="1" applyFill="1" applyBorder="1" applyAlignment="1">
      <alignment horizontal="center" vertical="center"/>
    </xf>
    <xf numFmtId="0" fontId="3" fillId="0" borderId="0" xfId="3355" applyFont="1" applyAlignment="1" applyProtection="1">
      <alignment horizontal="center" vertical="center"/>
      <protection locked="0"/>
    </xf>
    <xf numFmtId="0" fontId="40" fillId="0" borderId="10" xfId="2174" applyNumberFormat="1" applyFont="1" applyFill="1" applyBorder="1" applyAlignment="1" applyProtection="1">
      <alignment wrapText="1"/>
      <protection locked="0"/>
    </xf>
    <xf numFmtId="0" fontId="43" fillId="0" borderId="10" xfId="3357" applyFont="1" applyFill="1" applyBorder="1" applyAlignment="1" applyProtection="1">
      <alignment horizontal="center" vertical="center" wrapText="1"/>
      <protection locked="0"/>
    </xf>
    <xf numFmtId="0" fontId="42" fillId="0" borderId="10" xfId="3366" applyFont="1" applyFill="1" applyBorder="1" applyAlignment="1" applyProtection="1">
      <alignment horizontal="center" vertical="center" textRotation="90" wrapText="1"/>
      <protection locked="0"/>
    </xf>
    <xf numFmtId="0" fontId="3" fillId="0" borderId="10" xfId="3352" applyFont="1" applyFill="1" applyBorder="1" applyAlignment="1" applyProtection="1">
      <alignment horizontal="center" vertical="center" wrapText="1"/>
      <protection locked="0"/>
    </xf>
    <xf numFmtId="0" fontId="42" fillId="0" borderId="10" xfId="3355" applyFont="1" applyFill="1" applyBorder="1" applyAlignment="1" applyProtection="1">
      <alignment horizontal="center" vertical="center" wrapText="1"/>
      <protection locked="0"/>
    </xf>
    <xf numFmtId="1" fontId="3" fillId="0" borderId="10" xfId="3355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/>
    <xf numFmtId="0" fontId="42" fillId="0" borderId="12" xfId="3357" applyFont="1" applyFill="1" applyBorder="1" applyAlignment="1" applyProtection="1">
      <alignment horizontal="center" vertical="center" wrapText="1"/>
      <protection locked="0"/>
    </xf>
    <xf numFmtId="0" fontId="42" fillId="0" borderId="13" xfId="3357" applyFont="1" applyFill="1" applyBorder="1" applyAlignment="1" applyProtection="1">
      <alignment horizontal="center" vertical="center" wrapText="1"/>
      <protection locked="0"/>
    </xf>
    <xf numFmtId="0" fontId="42" fillId="0" borderId="14" xfId="3357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/>
    <xf numFmtId="0" fontId="3" fillId="0" borderId="10" xfId="0" applyFont="1" applyFill="1" applyBorder="1" applyAlignment="1">
      <alignment vertical="center"/>
    </xf>
    <xf numFmtId="0" fontId="47" fillId="0" borderId="10" xfId="3367" applyNumberFormat="1" applyFont="1" applyFill="1" applyBorder="1" applyAlignment="1" applyProtection="1">
      <alignment horizontal="left" vertical="center" wrapText="1"/>
      <protection locked="0"/>
    </xf>
    <xf numFmtId="49" fontId="44" fillId="0" borderId="10" xfId="2772" applyNumberFormat="1" applyFont="1" applyFill="1" applyBorder="1" applyAlignment="1">
      <alignment horizontal="center" vertical="center" wrapText="1"/>
    </xf>
    <xf numFmtId="49" fontId="44" fillId="0" borderId="10" xfId="974" applyNumberFormat="1" applyFont="1" applyFill="1" applyBorder="1" applyAlignment="1" applyProtection="1">
      <alignment horizontal="center" vertical="center"/>
      <protection locked="0"/>
    </xf>
    <xf numFmtId="49" fontId="44" fillId="0" borderId="10" xfId="1298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3352" applyFont="1" applyFill="1" applyBorder="1" applyAlignment="1" applyProtection="1">
      <alignment horizontal="center" vertical="center" wrapText="1"/>
      <protection locked="0"/>
    </xf>
    <xf numFmtId="49" fontId="47" fillId="0" borderId="10" xfId="1298" applyNumberFormat="1" applyFont="1" applyFill="1" applyBorder="1" applyAlignment="1" applyProtection="1">
      <alignment vertical="center" wrapText="1"/>
      <protection locked="0"/>
    </xf>
    <xf numFmtId="49" fontId="44" fillId="0" borderId="10" xfId="2790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3354" applyFont="1" applyFill="1" applyBorder="1" applyAlignment="1" applyProtection="1">
      <alignment horizontal="center" vertical="center"/>
      <protection locked="0"/>
    </xf>
    <xf numFmtId="2" fontId="3" fillId="0" borderId="10" xfId="3354" applyNumberFormat="1" applyFont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Border="1" applyAlignment="1" applyProtection="1">
      <alignment horizontal="center" vertical="center" wrapText="1"/>
      <protection locked="0"/>
    </xf>
    <xf numFmtId="0" fontId="42" fillId="0" borderId="10" xfId="3354" applyFont="1" applyBorder="1" applyAlignment="1" applyProtection="1">
      <alignment horizontal="center" vertical="center" wrapText="1"/>
      <protection locked="0"/>
    </xf>
    <xf numFmtId="2" fontId="3" fillId="0" borderId="10" xfId="3218" applyNumberFormat="1" applyFont="1" applyFill="1" applyBorder="1" applyAlignment="1" applyProtection="1">
      <alignment horizontal="center" vertical="center" wrapText="1"/>
      <protection locked="0"/>
    </xf>
    <xf numFmtId="174" fontId="3" fillId="0" borderId="10" xfId="3218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218" applyNumberFormat="1" applyFont="1" applyFill="1" applyBorder="1" applyAlignment="1" applyProtection="1">
      <alignment horizontal="center" vertical="center" wrapText="1"/>
      <protection locked="0"/>
    </xf>
    <xf numFmtId="0" fontId="3" fillId="50" borderId="0" xfId="3354" applyFont="1" applyFill="1" applyAlignment="1" applyProtection="1">
      <alignment vertical="center"/>
      <protection locked="0"/>
    </xf>
    <xf numFmtId="0" fontId="3" fillId="0" borderId="0" xfId="3354" applyFont="1" applyAlignment="1" applyProtection="1">
      <alignment horizontal="center" vertical="center"/>
      <protection locked="0"/>
    </xf>
    <xf numFmtId="0" fontId="43" fillId="0" borderId="10" xfId="3356" applyFont="1" applyFill="1" applyBorder="1" applyAlignment="1" applyProtection="1">
      <alignment horizontal="center" vertical="center" wrapText="1"/>
      <protection locked="0"/>
    </xf>
    <xf numFmtId="0" fontId="47" fillId="0" borderId="10" xfId="3362" applyFont="1" applyFill="1" applyBorder="1" applyAlignment="1" applyProtection="1">
      <alignment vertical="center" wrapText="1"/>
      <protection locked="0"/>
    </xf>
    <xf numFmtId="0" fontId="44" fillId="0" borderId="10" xfId="3362" applyFont="1" applyFill="1" applyBorder="1" applyAlignment="1" applyProtection="1">
      <alignment horizontal="center" vertical="center" wrapText="1"/>
      <protection locked="0"/>
    </xf>
    <xf numFmtId="2" fontId="3" fillId="0" borderId="10" xfId="3354" applyNumberFormat="1" applyFont="1" applyFill="1" applyBorder="1" applyAlignment="1" applyProtection="1">
      <alignment horizontal="center" vertical="center" wrapText="1"/>
      <protection locked="0"/>
    </xf>
    <xf numFmtId="171" fontId="42" fillId="0" borderId="10" xfId="3354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3354" applyFont="1" applyFill="1" applyBorder="1" applyAlignment="1" applyProtection="1">
      <alignment horizontal="center" vertical="center" wrapText="1"/>
      <protection locked="0"/>
    </xf>
    <xf numFmtId="0" fontId="3" fillId="0" borderId="0" xfId="3354" applyFont="1" applyFill="1" applyAlignment="1" applyProtection="1">
      <alignment vertical="center"/>
      <protection locked="0"/>
    </xf>
    <xf numFmtId="49" fontId="47" fillId="0" borderId="10" xfId="3351" applyNumberFormat="1" applyFont="1" applyFill="1" applyBorder="1" applyAlignment="1" applyProtection="1">
      <alignment horizontal="left" vertical="center" wrapText="1"/>
      <protection locked="0"/>
    </xf>
    <xf numFmtId="0" fontId="47" fillId="0" borderId="10" xfId="3364" applyNumberFormat="1" applyFont="1" applyFill="1" applyBorder="1" applyAlignment="1" applyProtection="1">
      <alignment horizontal="left" vertical="center" wrapText="1"/>
      <protection locked="0"/>
    </xf>
    <xf numFmtId="49" fontId="44" fillId="0" borderId="10" xfId="2863" applyNumberFormat="1" applyFont="1" applyFill="1" applyBorder="1" applyAlignment="1" applyProtection="1">
      <alignment horizontal="center" vertical="center" wrapText="1"/>
      <protection locked="0"/>
    </xf>
    <xf numFmtId="0" fontId="44" fillId="0" borderId="10" xfId="1320" applyNumberFormat="1" applyFont="1" applyFill="1" applyBorder="1" applyAlignment="1" applyProtection="1">
      <alignment horizontal="center" vertical="center"/>
      <protection locked="0"/>
    </xf>
    <xf numFmtId="0" fontId="44" fillId="0" borderId="10" xfId="2174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3365" applyFont="1" applyFill="1" applyBorder="1" applyAlignment="1" applyProtection="1">
      <alignment horizontal="center" vertical="center"/>
      <protection locked="0"/>
    </xf>
    <xf numFmtId="0" fontId="3" fillId="0" borderId="10" xfId="3362" applyFont="1" applyFill="1" applyBorder="1" applyAlignment="1" applyProtection="1">
      <alignment vertical="center"/>
      <protection locked="0"/>
    </xf>
    <xf numFmtId="0" fontId="44" fillId="0" borderId="10" xfId="3218" applyNumberFormat="1" applyFont="1" applyFill="1" applyBorder="1" applyAlignment="1">
      <alignment horizontal="center" vertical="center" wrapText="1"/>
    </xf>
    <xf numFmtId="0" fontId="44" fillId="0" borderId="10" xfId="3218" applyNumberFormat="1" applyFont="1" applyFill="1" applyBorder="1" applyAlignment="1" applyProtection="1">
      <alignment horizontal="center" vertical="center"/>
      <protection locked="0"/>
    </xf>
    <xf numFmtId="0" fontId="44" fillId="0" borderId="10" xfId="974" applyNumberFormat="1" applyFont="1" applyFill="1" applyBorder="1" applyAlignment="1" applyProtection="1">
      <alignment horizontal="center" vertical="center" wrapText="1"/>
      <protection locked="0"/>
    </xf>
  </cellXfs>
  <cellStyles count="3497">
    <cellStyle name="20% - Акцент1 10" xfId="1"/>
    <cellStyle name="20% - Акцент1 10 2" xfId="2"/>
    <cellStyle name="20% - Акцент1 11" xfId="3"/>
    <cellStyle name="20% - Акцент1 12" xfId="4"/>
    <cellStyle name="20% - Акцент1 2" xfId="5"/>
    <cellStyle name="20% — акцент1 2" xfId="6"/>
    <cellStyle name="20% - Акцент1 2 2" xfId="7"/>
    <cellStyle name="20% - Акцент1 2 2 2" xfId="8"/>
    <cellStyle name="20% - Акцент1 2 3" xfId="9"/>
    <cellStyle name="20% - Акцент1 2 3 2" xfId="10"/>
    <cellStyle name="20% - Акцент1 2 4" xfId="11"/>
    <cellStyle name="20% - Акцент1 2 5" xfId="12"/>
    <cellStyle name="20% - Акцент1 2 6" xfId="13"/>
    <cellStyle name="20% - Акцент1 2_29-30 мая" xfId="14"/>
    <cellStyle name="20% - Акцент1 3" xfId="15"/>
    <cellStyle name="20% - Акцент1 3 2" xfId="16"/>
    <cellStyle name="20% - Акцент1 3 3" xfId="17"/>
    <cellStyle name="20% - Акцент1 4" xfId="18"/>
    <cellStyle name="20% - Акцент1 4 2" xfId="19"/>
    <cellStyle name="20% - Акцент1 5" xfId="20"/>
    <cellStyle name="20% - Акцент1 5 2" xfId="21"/>
    <cellStyle name="20% - Акцент1 6" xfId="22"/>
    <cellStyle name="20% - Акцент1 6 2" xfId="23"/>
    <cellStyle name="20% - Акцент1 7" xfId="24"/>
    <cellStyle name="20% - Акцент1 7 2" xfId="25"/>
    <cellStyle name="20% - Акцент1 8" xfId="26"/>
    <cellStyle name="20% - Акцент1 8 2" xfId="27"/>
    <cellStyle name="20% - Акцент1 9" xfId="28"/>
    <cellStyle name="20% - Акцент1 9 2" xfId="29"/>
    <cellStyle name="20% - Акцент2 10" xfId="30"/>
    <cellStyle name="20% - Акцент2 10 2" xfId="31"/>
    <cellStyle name="20% - Акцент2 11" xfId="32"/>
    <cellStyle name="20% - Акцент2 12" xfId="33"/>
    <cellStyle name="20% - Акцент2 2" xfId="34"/>
    <cellStyle name="20% — акцент2 2" xfId="35"/>
    <cellStyle name="20% - Акцент2 2 2" xfId="36"/>
    <cellStyle name="20% - Акцент2 2 2 2" xfId="37"/>
    <cellStyle name="20% - Акцент2 2 3" xfId="38"/>
    <cellStyle name="20% - Акцент2 2 3 2" xfId="39"/>
    <cellStyle name="20% - Акцент2 2 4" xfId="40"/>
    <cellStyle name="20% - Акцент2 2 5" xfId="41"/>
    <cellStyle name="20% - Акцент2 2 6" xfId="42"/>
    <cellStyle name="20% - Акцент2 2_29-30 мая" xfId="43"/>
    <cellStyle name="20% - Акцент2 3" xfId="44"/>
    <cellStyle name="20% - Акцент2 3 2" xfId="45"/>
    <cellStyle name="20% - Акцент2 3 3" xfId="46"/>
    <cellStyle name="20% - Акцент2 4" xfId="47"/>
    <cellStyle name="20% - Акцент2 4 2" xfId="48"/>
    <cellStyle name="20% - Акцент2 5" xfId="49"/>
    <cellStyle name="20% - Акцент2 5 2" xfId="50"/>
    <cellStyle name="20% - Акцент2 6" xfId="51"/>
    <cellStyle name="20% - Акцент2 6 2" xfId="52"/>
    <cellStyle name="20% - Акцент2 7" xfId="53"/>
    <cellStyle name="20% - Акцент2 7 2" xfId="54"/>
    <cellStyle name="20% - Акцент2 8" xfId="55"/>
    <cellStyle name="20% - Акцент2 8 2" xfId="56"/>
    <cellStyle name="20% - Акцент2 9" xfId="57"/>
    <cellStyle name="20% - Акцент2 9 2" xfId="58"/>
    <cellStyle name="20% - Акцент3 10" xfId="59"/>
    <cellStyle name="20% - Акцент3 10 2" xfId="60"/>
    <cellStyle name="20% - Акцент3 11" xfId="61"/>
    <cellStyle name="20% - Акцент3 12" xfId="62"/>
    <cellStyle name="20% - Акцент3 2" xfId="63"/>
    <cellStyle name="20% — акцент3 2" xfId="64"/>
    <cellStyle name="20% - Акцент3 2 2" xfId="65"/>
    <cellStyle name="20% - Акцент3 2 2 2" xfId="66"/>
    <cellStyle name="20% - Акцент3 2 3" xfId="67"/>
    <cellStyle name="20% - Акцент3 2 3 2" xfId="68"/>
    <cellStyle name="20% - Акцент3 2 4" xfId="69"/>
    <cellStyle name="20% - Акцент3 2 5" xfId="70"/>
    <cellStyle name="20% - Акцент3 2 6" xfId="71"/>
    <cellStyle name="20% - Акцент3 2_29-30 мая" xfId="72"/>
    <cellStyle name="20% - Акцент3 3" xfId="73"/>
    <cellStyle name="20% - Акцент3 3 2" xfId="74"/>
    <cellStyle name="20% - Акцент3 3 3" xfId="75"/>
    <cellStyle name="20% - Акцент3 4" xfId="76"/>
    <cellStyle name="20% - Акцент3 4 2" xfId="77"/>
    <cellStyle name="20% - Акцент3 5" xfId="78"/>
    <cellStyle name="20% - Акцент3 5 2" xfId="79"/>
    <cellStyle name="20% - Акцент3 6" xfId="80"/>
    <cellStyle name="20% - Акцент3 6 2" xfId="81"/>
    <cellStyle name="20% - Акцент3 7" xfId="82"/>
    <cellStyle name="20% - Акцент3 7 2" xfId="83"/>
    <cellStyle name="20% - Акцент3 8" xfId="84"/>
    <cellStyle name="20% - Акцент3 8 2" xfId="85"/>
    <cellStyle name="20% - Акцент3 9" xfId="86"/>
    <cellStyle name="20% - Акцент3 9 2" xfId="87"/>
    <cellStyle name="20% - Акцент4 10" xfId="88"/>
    <cellStyle name="20% - Акцент4 10 2" xfId="89"/>
    <cellStyle name="20% - Акцент4 11" xfId="90"/>
    <cellStyle name="20% - Акцент4 12" xfId="91"/>
    <cellStyle name="20% - Акцент4 2" xfId="92"/>
    <cellStyle name="20% — акцент4 2" xfId="93"/>
    <cellStyle name="20% - Акцент4 2 2" xfId="94"/>
    <cellStyle name="20% - Акцент4 2 2 2" xfId="95"/>
    <cellStyle name="20% - Акцент4 2 3" xfId="96"/>
    <cellStyle name="20% - Акцент4 2 3 2" xfId="97"/>
    <cellStyle name="20% - Акцент4 2 4" xfId="98"/>
    <cellStyle name="20% - Акцент4 2 5" xfId="99"/>
    <cellStyle name="20% - Акцент4 2 6" xfId="100"/>
    <cellStyle name="20% - Акцент4 2_29-30 мая" xfId="101"/>
    <cellStyle name="20% - Акцент4 3" xfId="102"/>
    <cellStyle name="20% - Акцент4 3 2" xfId="103"/>
    <cellStyle name="20% - Акцент4 3 3" xfId="104"/>
    <cellStyle name="20% - Акцент4 4" xfId="105"/>
    <cellStyle name="20% - Акцент4 4 2" xfId="106"/>
    <cellStyle name="20% - Акцент4 5" xfId="107"/>
    <cellStyle name="20% - Акцент4 5 2" xfId="108"/>
    <cellStyle name="20% - Акцент4 6" xfId="109"/>
    <cellStyle name="20% - Акцент4 6 2" xfId="110"/>
    <cellStyle name="20% - Акцент4 7" xfId="111"/>
    <cellStyle name="20% - Акцент4 7 2" xfId="112"/>
    <cellStyle name="20% - Акцент4 8" xfId="113"/>
    <cellStyle name="20% - Акцент4 8 2" xfId="114"/>
    <cellStyle name="20% - Акцент4 9" xfId="115"/>
    <cellStyle name="20% - Акцент4 9 2" xfId="116"/>
    <cellStyle name="20% - Акцент5 10" xfId="117"/>
    <cellStyle name="20% - Акцент5 10 2" xfId="118"/>
    <cellStyle name="20% - Акцент5 11" xfId="119"/>
    <cellStyle name="20% - Акцент5 12" xfId="120"/>
    <cellStyle name="20% - Акцент5 2" xfId="121"/>
    <cellStyle name="20% — акцент5 2" xfId="122"/>
    <cellStyle name="20% - Акцент5 2 2" xfId="123"/>
    <cellStyle name="20% - Акцент5 2 2 2" xfId="124"/>
    <cellStyle name="20% - Акцент5 2 3" xfId="125"/>
    <cellStyle name="20% - Акцент5 2 3 2" xfId="126"/>
    <cellStyle name="20% - Акцент5 2 4" xfId="127"/>
    <cellStyle name="20% - Акцент5 2 5" xfId="128"/>
    <cellStyle name="20% - Акцент5 2 6" xfId="129"/>
    <cellStyle name="20% - Акцент5 2_29-30 мая" xfId="130"/>
    <cellStyle name="20% - Акцент5 3" xfId="131"/>
    <cellStyle name="20% - Акцент5 3 2" xfId="132"/>
    <cellStyle name="20% - Акцент5 3 3" xfId="133"/>
    <cellStyle name="20% - Акцент5 4" xfId="134"/>
    <cellStyle name="20% - Акцент5 4 2" xfId="135"/>
    <cellStyle name="20% - Акцент5 5" xfId="136"/>
    <cellStyle name="20% - Акцент5 5 2" xfId="137"/>
    <cellStyle name="20% - Акцент5 6" xfId="138"/>
    <cellStyle name="20% - Акцент5 6 2" xfId="139"/>
    <cellStyle name="20% - Акцент5 7" xfId="140"/>
    <cellStyle name="20% - Акцент5 7 2" xfId="141"/>
    <cellStyle name="20% - Акцент5 8" xfId="142"/>
    <cellStyle name="20% - Акцент5 8 2" xfId="143"/>
    <cellStyle name="20% - Акцент5 9" xfId="144"/>
    <cellStyle name="20% - Акцент5 9 2" xfId="145"/>
    <cellStyle name="20% - Акцент6 10" xfId="146"/>
    <cellStyle name="20% - Акцент6 10 2" xfId="147"/>
    <cellStyle name="20% - Акцент6 11" xfId="148"/>
    <cellStyle name="20% - Акцент6 12" xfId="149"/>
    <cellStyle name="20% - Акцент6 2" xfId="150"/>
    <cellStyle name="20% — акцент6 2" xfId="151"/>
    <cellStyle name="20% - Акцент6 2 2" xfId="152"/>
    <cellStyle name="20% - Акцент6 2 2 2" xfId="153"/>
    <cellStyle name="20% - Акцент6 2 3" xfId="154"/>
    <cellStyle name="20% - Акцент6 2 3 2" xfId="155"/>
    <cellStyle name="20% - Акцент6 2 4" xfId="156"/>
    <cellStyle name="20% - Акцент6 2 5" xfId="157"/>
    <cellStyle name="20% - Акцент6 2 6" xfId="158"/>
    <cellStyle name="20% - Акцент6 2_29-30 мая" xfId="159"/>
    <cellStyle name="20% - Акцент6 3" xfId="160"/>
    <cellStyle name="20% - Акцент6 3 2" xfId="161"/>
    <cellStyle name="20% - Акцент6 3 3" xfId="162"/>
    <cellStyle name="20% - Акцент6 4" xfId="163"/>
    <cellStyle name="20% - Акцент6 4 2" xfId="164"/>
    <cellStyle name="20% - Акцент6 5" xfId="165"/>
    <cellStyle name="20% - Акцент6 5 2" xfId="166"/>
    <cellStyle name="20% - Акцент6 6" xfId="167"/>
    <cellStyle name="20% - Акцент6 6 2" xfId="168"/>
    <cellStyle name="20% - Акцент6 7" xfId="169"/>
    <cellStyle name="20% - Акцент6 7 2" xfId="170"/>
    <cellStyle name="20% - Акцент6 8" xfId="171"/>
    <cellStyle name="20% - Акцент6 8 2" xfId="172"/>
    <cellStyle name="20% - Акцент6 9" xfId="173"/>
    <cellStyle name="20% - Акцент6 9 2" xfId="174"/>
    <cellStyle name="40% - Акцент1 10" xfId="175"/>
    <cellStyle name="40% - Акцент1 10 2" xfId="176"/>
    <cellStyle name="40% - Акцент1 11" xfId="177"/>
    <cellStyle name="40% - Акцент1 12" xfId="178"/>
    <cellStyle name="40% - Акцент1 2" xfId="179"/>
    <cellStyle name="40% — акцент1 2" xfId="180"/>
    <cellStyle name="40% - Акцент1 2 2" xfId="181"/>
    <cellStyle name="40% - Акцент1 2 2 2" xfId="182"/>
    <cellStyle name="40% - Акцент1 2 3" xfId="183"/>
    <cellStyle name="40% - Акцент1 2 3 2" xfId="184"/>
    <cellStyle name="40% - Акцент1 2 4" xfId="185"/>
    <cellStyle name="40% - Акцент1 2 5" xfId="186"/>
    <cellStyle name="40% - Акцент1 2 6" xfId="187"/>
    <cellStyle name="40% - Акцент1 2_29-30 мая" xfId="188"/>
    <cellStyle name="40% - Акцент1 3" xfId="189"/>
    <cellStyle name="40% - Акцент1 3 2" xfId="190"/>
    <cellStyle name="40% - Акцент1 3 3" xfId="191"/>
    <cellStyle name="40% - Акцент1 4" xfId="192"/>
    <cellStyle name="40% - Акцент1 4 2" xfId="193"/>
    <cellStyle name="40% - Акцент1 5" xfId="194"/>
    <cellStyle name="40% - Акцент1 5 2" xfId="195"/>
    <cellStyle name="40% - Акцент1 6" xfId="196"/>
    <cellStyle name="40% - Акцент1 6 2" xfId="197"/>
    <cellStyle name="40% - Акцент1 7" xfId="198"/>
    <cellStyle name="40% - Акцент1 7 2" xfId="199"/>
    <cellStyle name="40% - Акцент1 8" xfId="200"/>
    <cellStyle name="40% - Акцент1 8 2" xfId="201"/>
    <cellStyle name="40% - Акцент1 9" xfId="202"/>
    <cellStyle name="40% - Акцент1 9 2" xfId="203"/>
    <cellStyle name="40% - Акцент2 10" xfId="204"/>
    <cellStyle name="40% - Акцент2 10 2" xfId="205"/>
    <cellStyle name="40% - Акцент2 11" xfId="206"/>
    <cellStyle name="40% - Акцент2 12" xfId="207"/>
    <cellStyle name="40% - Акцент2 2" xfId="208"/>
    <cellStyle name="40% — акцент2 2" xfId="209"/>
    <cellStyle name="40% - Акцент2 2 2" xfId="210"/>
    <cellStyle name="40% - Акцент2 2 2 2" xfId="211"/>
    <cellStyle name="40% - Акцент2 2 3" xfId="212"/>
    <cellStyle name="40% - Акцент2 2 3 2" xfId="213"/>
    <cellStyle name="40% - Акцент2 2 4" xfId="214"/>
    <cellStyle name="40% - Акцент2 2 5" xfId="215"/>
    <cellStyle name="40% - Акцент2 2 6" xfId="216"/>
    <cellStyle name="40% - Акцент2 2_29-30 мая" xfId="217"/>
    <cellStyle name="40% - Акцент2 3" xfId="218"/>
    <cellStyle name="40% - Акцент2 3 2" xfId="219"/>
    <cellStyle name="40% - Акцент2 3 3" xfId="220"/>
    <cellStyle name="40% - Акцент2 4" xfId="221"/>
    <cellStyle name="40% - Акцент2 4 2" xfId="222"/>
    <cellStyle name="40% - Акцент2 5" xfId="223"/>
    <cellStyle name="40% - Акцент2 5 2" xfId="224"/>
    <cellStyle name="40% - Акцент2 6" xfId="225"/>
    <cellStyle name="40% - Акцент2 6 2" xfId="226"/>
    <cellStyle name="40% - Акцент2 7" xfId="227"/>
    <cellStyle name="40% - Акцент2 7 2" xfId="228"/>
    <cellStyle name="40% - Акцент2 8" xfId="229"/>
    <cellStyle name="40% - Акцент2 8 2" xfId="230"/>
    <cellStyle name="40% - Акцент2 9" xfId="231"/>
    <cellStyle name="40% - Акцент2 9 2" xfId="232"/>
    <cellStyle name="40% - Акцент3 10" xfId="233"/>
    <cellStyle name="40% - Акцент3 10 2" xfId="234"/>
    <cellStyle name="40% - Акцент3 11" xfId="235"/>
    <cellStyle name="40% - Акцент3 12" xfId="236"/>
    <cellStyle name="40% - Акцент3 2" xfId="237"/>
    <cellStyle name="40% — акцент3 2" xfId="238"/>
    <cellStyle name="40% - Акцент3 2 2" xfId="239"/>
    <cellStyle name="40% - Акцент3 2 2 2" xfId="240"/>
    <cellStyle name="40% - Акцент3 2 3" xfId="241"/>
    <cellStyle name="40% - Акцент3 2 3 2" xfId="242"/>
    <cellStyle name="40% - Акцент3 2 4" xfId="243"/>
    <cellStyle name="40% - Акцент3 2 5" xfId="244"/>
    <cellStyle name="40% - Акцент3 2 6" xfId="245"/>
    <cellStyle name="40% - Акцент3 2_29-30 мая" xfId="246"/>
    <cellStyle name="40% - Акцент3 3" xfId="247"/>
    <cellStyle name="40% - Акцент3 3 2" xfId="248"/>
    <cellStyle name="40% - Акцент3 3 3" xfId="249"/>
    <cellStyle name="40% - Акцент3 4" xfId="250"/>
    <cellStyle name="40% - Акцент3 4 2" xfId="251"/>
    <cellStyle name="40% - Акцент3 5" xfId="252"/>
    <cellStyle name="40% - Акцент3 5 2" xfId="253"/>
    <cellStyle name="40% - Акцент3 6" xfId="254"/>
    <cellStyle name="40% - Акцент3 6 2" xfId="255"/>
    <cellStyle name="40% - Акцент3 7" xfId="256"/>
    <cellStyle name="40% - Акцент3 7 2" xfId="257"/>
    <cellStyle name="40% - Акцент3 8" xfId="258"/>
    <cellStyle name="40% - Акцент3 8 2" xfId="259"/>
    <cellStyle name="40% - Акцент3 9" xfId="260"/>
    <cellStyle name="40% - Акцент3 9 2" xfId="261"/>
    <cellStyle name="40% - Акцент4 10" xfId="262"/>
    <cellStyle name="40% - Акцент4 10 2" xfId="263"/>
    <cellStyle name="40% - Акцент4 11" xfId="264"/>
    <cellStyle name="40% - Акцент4 12" xfId="265"/>
    <cellStyle name="40% - Акцент4 2" xfId="266"/>
    <cellStyle name="40% — акцент4 2" xfId="267"/>
    <cellStyle name="40% - Акцент4 2 2" xfId="268"/>
    <cellStyle name="40% - Акцент4 2 2 2" xfId="269"/>
    <cellStyle name="40% - Акцент4 2 3" xfId="270"/>
    <cellStyle name="40% - Акцент4 2 3 2" xfId="271"/>
    <cellStyle name="40% - Акцент4 2 4" xfId="272"/>
    <cellStyle name="40% - Акцент4 2 5" xfId="273"/>
    <cellStyle name="40% - Акцент4 2 6" xfId="274"/>
    <cellStyle name="40% - Акцент4 2_29-30 мая" xfId="275"/>
    <cellStyle name="40% - Акцент4 3" xfId="276"/>
    <cellStyle name="40% - Акцент4 3 2" xfId="277"/>
    <cellStyle name="40% - Акцент4 3 3" xfId="278"/>
    <cellStyle name="40% - Акцент4 4" xfId="279"/>
    <cellStyle name="40% - Акцент4 4 2" xfId="280"/>
    <cellStyle name="40% - Акцент4 5" xfId="281"/>
    <cellStyle name="40% - Акцент4 5 2" xfId="282"/>
    <cellStyle name="40% - Акцент4 6" xfId="283"/>
    <cellStyle name="40% - Акцент4 6 2" xfId="284"/>
    <cellStyle name="40% - Акцент4 7" xfId="285"/>
    <cellStyle name="40% - Акцент4 7 2" xfId="286"/>
    <cellStyle name="40% - Акцент4 8" xfId="287"/>
    <cellStyle name="40% - Акцент4 8 2" xfId="288"/>
    <cellStyle name="40% - Акцент4 9" xfId="289"/>
    <cellStyle name="40% - Акцент4 9 2" xfId="290"/>
    <cellStyle name="40% - Акцент5 10" xfId="291"/>
    <cellStyle name="40% - Акцент5 10 2" xfId="292"/>
    <cellStyle name="40% - Акцент5 11" xfId="293"/>
    <cellStyle name="40% - Акцент5 12" xfId="294"/>
    <cellStyle name="40% - Акцент5 2" xfId="295"/>
    <cellStyle name="40% — акцент5 2" xfId="296"/>
    <cellStyle name="40% - Акцент5 2 2" xfId="297"/>
    <cellStyle name="40% - Акцент5 2 2 2" xfId="298"/>
    <cellStyle name="40% - Акцент5 2 3" xfId="299"/>
    <cellStyle name="40% - Акцент5 2 3 2" xfId="300"/>
    <cellStyle name="40% - Акцент5 2 4" xfId="301"/>
    <cellStyle name="40% - Акцент5 2 5" xfId="302"/>
    <cellStyle name="40% - Акцент5 2 6" xfId="303"/>
    <cellStyle name="40% - Акцент5 2_29-30 мая" xfId="304"/>
    <cellStyle name="40% - Акцент5 3" xfId="305"/>
    <cellStyle name="40% - Акцент5 3 2" xfId="306"/>
    <cellStyle name="40% - Акцент5 3 3" xfId="307"/>
    <cellStyle name="40% - Акцент5 4" xfId="308"/>
    <cellStyle name="40% - Акцент5 4 2" xfId="309"/>
    <cellStyle name="40% - Акцент5 5" xfId="310"/>
    <cellStyle name="40% - Акцент5 5 2" xfId="311"/>
    <cellStyle name="40% - Акцент5 6" xfId="312"/>
    <cellStyle name="40% - Акцент5 6 2" xfId="313"/>
    <cellStyle name="40% - Акцент5 7" xfId="314"/>
    <cellStyle name="40% - Акцент5 7 2" xfId="315"/>
    <cellStyle name="40% - Акцент5 8" xfId="316"/>
    <cellStyle name="40% - Акцент5 8 2" xfId="317"/>
    <cellStyle name="40% - Акцент5 9" xfId="318"/>
    <cellStyle name="40% - Акцент5 9 2" xfId="319"/>
    <cellStyle name="40% - Акцент6 10" xfId="320"/>
    <cellStyle name="40% - Акцент6 10 2" xfId="321"/>
    <cellStyle name="40% - Акцент6 11" xfId="322"/>
    <cellStyle name="40% - Акцент6 12" xfId="323"/>
    <cellStyle name="40% - Акцент6 2" xfId="324"/>
    <cellStyle name="40% — акцент6 2" xfId="325"/>
    <cellStyle name="40% - Акцент6 2 2" xfId="326"/>
    <cellStyle name="40% - Акцент6 2 2 2" xfId="327"/>
    <cellStyle name="40% - Акцент6 2 3" xfId="328"/>
    <cellStyle name="40% - Акцент6 2 3 2" xfId="329"/>
    <cellStyle name="40% - Акцент6 2 4" xfId="330"/>
    <cellStyle name="40% - Акцент6 2 5" xfId="331"/>
    <cellStyle name="40% - Акцент6 2 6" xfId="332"/>
    <cellStyle name="40% - Акцент6 2_29-30 мая" xfId="333"/>
    <cellStyle name="40% - Акцент6 3" xfId="334"/>
    <cellStyle name="40% - Акцент6 3 2" xfId="335"/>
    <cellStyle name="40% - Акцент6 3 3" xfId="336"/>
    <cellStyle name="40% - Акцент6 4" xfId="337"/>
    <cellStyle name="40% - Акцент6 4 2" xfId="338"/>
    <cellStyle name="40% - Акцент6 5" xfId="339"/>
    <cellStyle name="40% - Акцент6 5 2" xfId="340"/>
    <cellStyle name="40% - Акцент6 6" xfId="341"/>
    <cellStyle name="40% - Акцент6 6 2" xfId="342"/>
    <cellStyle name="40% - Акцент6 7" xfId="343"/>
    <cellStyle name="40% - Акцент6 7 2" xfId="344"/>
    <cellStyle name="40% - Акцент6 8" xfId="345"/>
    <cellStyle name="40% - Акцент6 8 2" xfId="346"/>
    <cellStyle name="40% - Акцент6 9" xfId="347"/>
    <cellStyle name="40% - Акцент6 9 2" xfId="348"/>
    <cellStyle name="60% - Акцент1 10" xfId="349"/>
    <cellStyle name="60% - Акцент1 10 2" xfId="350"/>
    <cellStyle name="60% - Акцент1 11" xfId="351"/>
    <cellStyle name="60% - Акцент1 12" xfId="352"/>
    <cellStyle name="60% - Акцент1 2" xfId="353"/>
    <cellStyle name="60% — акцент1 2" xfId="354"/>
    <cellStyle name="60% - Акцент1 2 2" xfId="355"/>
    <cellStyle name="60% - Акцент1 2 3" xfId="356"/>
    <cellStyle name="60% - Акцент1 2 4" xfId="357"/>
    <cellStyle name="60% - Акцент1 3" xfId="358"/>
    <cellStyle name="60% - Акцент1 3 2" xfId="359"/>
    <cellStyle name="60% - Акцент1 4" xfId="360"/>
    <cellStyle name="60% - Акцент1 4 2" xfId="361"/>
    <cellStyle name="60% - Акцент1 5" xfId="362"/>
    <cellStyle name="60% - Акцент1 5 2" xfId="363"/>
    <cellStyle name="60% - Акцент1 6" xfId="364"/>
    <cellStyle name="60% - Акцент1 6 2" xfId="365"/>
    <cellStyle name="60% - Акцент1 7" xfId="366"/>
    <cellStyle name="60% - Акцент1 7 2" xfId="367"/>
    <cellStyle name="60% - Акцент1 8" xfId="368"/>
    <cellStyle name="60% - Акцент1 8 2" xfId="369"/>
    <cellStyle name="60% - Акцент1 9" xfId="370"/>
    <cellStyle name="60% - Акцент1 9 2" xfId="371"/>
    <cellStyle name="60% - Акцент2 10" xfId="372"/>
    <cellStyle name="60% - Акцент2 10 2" xfId="373"/>
    <cellStyle name="60% - Акцент2 11" xfId="374"/>
    <cellStyle name="60% - Акцент2 12" xfId="375"/>
    <cellStyle name="60% - Акцент2 2" xfId="376"/>
    <cellStyle name="60% — акцент2 2" xfId="377"/>
    <cellStyle name="60% - Акцент2 2 2" xfId="378"/>
    <cellStyle name="60% - Акцент2 2 3" xfId="379"/>
    <cellStyle name="60% - Акцент2 2 4" xfId="380"/>
    <cellStyle name="60% - Акцент2 3" xfId="381"/>
    <cellStyle name="60% - Акцент2 3 2" xfId="382"/>
    <cellStyle name="60% - Акцент2 4" xfId="383"/>
    <cellStyle name="60% - Акцент2 4 2" xfId="384"/>
    <cellStyle name="60% - Акцент2 5" xfId="385"/>
    <cellStyle name="60% - Акцент2 5 2" xfId="386"/>
    <cellStyle name="60% - Акцент2 6" xfId="387"/>
    <cellStyle name="60% - Акцент2 6 2" xfId="388"/>
    <cellStyle name="60% - Акцент2 7" xfId="389"/>
    <cellStyle name="60% - Акцент2 7 2" xfId="390"/>
    <cellStyle name="60% - Акцент2 8" xfId="391"/>
    <cellStyle name="60% - Акцент2 8 2" xfId="392"/>
    <cellStyle name="60% - Акцент2 9" xfId="393"/>
    <cellStyle name="60% - Акцент2 9 2" xfId="394"/>
    <cellStyle name="60% - Акцент3 10" xfId="395"/>
    <cellStyle name="60% - Акцент3 10 2" xfId="396"/>
    <cellStyle name="60% - Акцент3 11" xfId="397"/>
    <cellStyle name="60% - Акцент3 12" xfId="398"/>
    <cellStyle name="60% - Акцент3 2" xfId="399"/>
    <cellStyle name="60% — акцент3 2" xfId="400"/>
    <cellStyle name="60% - Акцент3 2 2" xfId="401"/>
    <cellStyle name="60% - Акцент3 2 3" xfId="402"/>
    <cellStyle name="60% - Акцент3 2 4" xfId="403"/>
    <cellStyle name="60% - Акцент3 3" xfId="404"/>
    <cellStyle name="60% - Акцент3 3 2" xfId="405"/>
    <cellStyle name="60% - Акцент3 4" xfId="406"/>
    <cellStyle name="60% - Акцент3 4 2" xfId="407"/>
    <cellStyle name="60% - Акцент3 5" xfId="408"/>
    <cellStyle name="60% - Акцент3 5 2" xfId="409"/>
    <cellStyle name="60% - Акцент3 6" xfId="410"/>
    <cellStyle name="60% - Акцент3 6 2" xfId="411"/>
    <cellStyle name="60% - Акцент3 7" xfId="412"/>
    <cellStyle name="60% - Акцент3 7 2" xfId="413"/>
    <cellStyle name="60% - Акцент3 8" xfId="414"/>
    <cellStyle name="60% - Акцент3 8 2" xfId="415"/>
    <cellStyle name="60% - Акцент3 9" xfId="416"/>
    <cellStyle name="60% - Акцент3 9 2" xfId="417"/>
    <cellStyle name="60% - Акцент4 10" xfId="418"/>
    <cellStyle name="60% - Акцент4 10 2" xfId="419"/>
    <cellStyle name="60% - Акцент4 11" xfId="420"/>
    <cellStyle name="60% - Акцент4 12" xfId="421"/>
    <cellStyle name="60% - Акцент4 2" xfId="422"/>
    <cellStyle name="60% — акцент4 2" xfId="423"/>
    <cellStyle name="60% - Акцент4 2 2" xfId="424"/>
    <cellStyle name="60% - Акцент4 2 3" xfId="425"/>
    <cellStyle name="60% - Акцент4 2 4" xfId="426"/>
    <cellStyle name="60% - Акцент4 3" xfId="427"/>
    <cellStyle name="60% - Акцент4 3 2" xfId="428"/>
    <cellStyle name="60% - Акцент4 4" xfId="429"/>
    <cellStyle name="60% - Акцент4 4 2" xfId="430"/>
    <cellStyle name="60% - Акцент4 5" xfId="431"/>
    <cellStyle name="60% - Акцент4 5 2" xfId="432"/>
    <cellStyle name="60% - Акцент4 6" xfId="433"/>
    <cellStyle name="60% - Акцент4 6 2" xfId="434"/>
    <cellStyle name="60% - Акцент4 7" xfId="435"/>
    <cellStyle name="60% - Акцент4 7 2" xfId="436"/>
    <cellStyle name="60% - Акцент4 8" xfId="437"/>
    <cellStyle name="60% - Акцент4 8 2" xfId="438"/>
    <cellStyle name="60% - Акцент4 9" xfId="439"/>
    <cellStyle name="60% - Акцент4 9 2" xfId="440"/>
    <cellStyle name="60% - Акцент5 10" xfId="441"/>
    <cellStyle name="60% - Акцент5 10 2" xfId="442"/>
    <cellStyle name="60% - Акцент5 11" xfId="443"/>
    <cellStyle name="60% - Акцент5 12" xfId="444"/>
    <cellStyle name="60% - Акцент5 2" xfId="445"/>
    <cellStyle name="60% — акцент5 2" xfId="446"/>
    <cellStyle name="60% - Акцент5 2 2" xfId="447"/>
    <cellStyle name="60% - Акцент5 2 3" xfId="448"/>
    <cellStyle name="60% - Акцент5 2 4" xfId="449"/>
    <cellStyle name="60% - Акцент5 3" xfId="450"/>
    <cellStyle name="60% - Акцент5 3 2" xfId="451"/>
    <cellStyle name="60% - Акцент5 4" xfId="452"/>
    <cellStyle name="60% - Акцент5 4 2" xfId="453"/>
    <cellStyle name="60% - Акцент5 5" xfId="454"/>
    <cellStyle name="60% - Акцент5 5 2" xfId="455"/>
    <cellStyle name="60% - Акцент5 6" xfId="456"/>
    <cellStyle name="60% - Акцент5 6 2" xfId="457"/>
    <cellStyle name="60% - Акцент5 7" xfId="458"/>
    <cellStyle name="60% - Акцент5 7 2" xfId="459"/>
    <cellStyle name="60% - Акцент5 8" xfId="460"/>
    <cellStyle name="60% - Акцент5 8 2" xfId="461"/>
    <cellStyle name="60% - Акцент5 9" xfId="462"/>
    <cellStyle name="60% - Акцент5 9 2" xfId="463"/>
    <cellStyle name="60% - Акцент6 10" xfId="464"/>
    <cellStyle name="60% - Акцент6 10 2" xfId="465"/>
    <cellStyle name="60% - Акцент6 11" xfId="466"/>
    <cellStyle name="60% - Акцент6 12" xfId="467"/>
    <cellStyle name="60% - Акцент6 2" xfId="468"/>
    <cellStyle name="60% — акцент6 2" xfId="469"/>
    <cellStyle name="60% - Акцент6 2 2" xfId="470"/>
    <cellStyle name="60% - Акцент6 2 3" xfId="471"/>
    <cellStyle name="60% - Акцент6 2 4" xfId="472"/>
    <cellStyle name="60% - Акцент6 3" xfId="473"/>
    <cellStyle name="60% - Акцент6 3 2" xfId="474"/>
    <cellStyle name="60% - Акцент6 4" xfId="475"/>
    <cellStyle name="60% - Акцент6 4 2" xfId="476"/>
    <cellStyle name="60% - Акцент6 5" xfId="477"/>
    <cellStyle name="60% - Акцент6 5 2" xfId="478"/>
    <cellStyle name="60% - Акцент6 6" xfId="479"/>
    <cellStyle name="60% - Акцент6 6 2" xfId="480"/>
    <cellStyle name="60% - Акцент6 7" xfId="481"/>
    <cellStyle name="60% - Акцент6 7 2" xfId="482"/>
    <cellStyle name="60% - Акцент6 8" xfId="483"/>
    <cellStyle name="60% - Акцент6 8 2" xfId="484"/>
    <cellStyle name="60% - Акцент6 9" xfId="485"/>
    <cellStyle name="60% - Акцент6 9 2" xfId="486"/>
    <cellStyle name="Excel Built-in Normal" xfId="487"/>
    <cellStyle name="Normal 3" xfId="488"/>
    <cellStyle name="Normal_технические" xfId="489"/>
    <cellStyle name="Акцент1 2" xfId="490"/>
    <cellStyle name="Акцент1 2 2" xfId="491"/>
    <cellStyle name="Акцент1 3" xfId="492"/>
    <cellStyle name="Акцент1 3 2" xfId="493"/>
    <cellStyle name="Акцент1 4" xfId="494"/>
    <cellStyle name="Акцент1 4 2" xfId="495"/>
    <cellStyle name="Акцент1 5" xfId="496"/>
    <cellStyle name="Акцент1 5 2" xfId="497"/>
    <cellStyle name="Акцент1 6" xfId="498"/>
    <cellStyle name="Акцент1 6 2" xfId="499"/>
    <cellStyle name="Акцент1 7" xfId="500"/>
    <cellStyle name="Акцент1 7 2" xfId="501"/>
    <cellStyle name="Акцент1 8" xfId="502"/>
    <cellStyle name="Акцент1 9" xfId="503"/>
    <cellStyle name="Акцент2 2" xfId="504"/>
    <cellStyle name="Акцент2 2 2" xfId="505"/>
    <cellStyle name="Акцент2 3" xfId="506"/>
    <cellStyle name="Акцент2 3 2" xfId="507"/>
    <cellStyle name="Акцент2 4" xfId="508"/>
    <cellStyle name="Акцент2 4 2" xfId="509"/>
    <cellStyle name="Акцент2 5" xfId="510"/>
    <cellStyle name="Акцент2 5 2" xfId="511"/>
    <cellStyle name="Акцент2 6" xfId="512"/>
    <cellStyle name="Акцент2 6 2" xfId="513"/>
    <cellStyle name="Акцент2 7" xfId="514"/>
    <cellStyle name="Акцент2 7 2" xfId="515"/>
    <cellStyle name="Акцент2 8" xfId="516"/>
    <cellStyle name="Акцент2 9" xfId="517"/>
    <cellStyle name="Акцент3 2" xfId="518"/>
    <cellStyle name="Акцент3 2 2" xfId="519"/>
    <cellStyle name="Акцент3 3" xfId="520"/>
    <cellStyle name="Акцент3 3 2" xfId="521"/>
    <cellStyle name="Акцент3 4" xfId="522"/>
    <cellStyle name="Акцент3 4 2" xfId="523"/>
    <cellStyle name="Акцент3 5" xfId="524"/>
    <cellStyle name="Акцент3 5 2" xfId="525"/>
    <cellStyle name="Акцент3 6" xfId="526"/>
    <cellStyle name="Акцент3 6 2" xfId="527"/>
    <cellStyle name="Акцент3 7" xfId="528"/>
    <cellStyle name="Акцент3 7 2" xfId="529"/>
    <cellStyle name="Акцент3 8" xfId="530"/>
    <cellStyle name="Акцент3 9" xfId="531"/>
    <cellStyle name="Акцент4 2" xfId="532"/>
    <cellStyle name="Акцент4 2 2" xfId="533"/>
    <cellStyle name="Акцент4 3" xfId="534"/>
    <cellStyle name="Акцент4 3 2" xfId="535"/>
    <cellStyle name="Акцент4 4" xfId="536"/>
    <cellStyle name="Акцент4 4 2" xfId="537"/>
    <cellStyle name="Акцент4 5" xfId="538"/>
    <cellStyle name="Акцент4 5 2" xfId="539"/>
    <cellStyle name="Акцент4 6" xfId="540"/>
    <cellStyle name="Акцент4 6 2" xfId="541"/>
    <cellStyle name="Акцент4 7" xfId="542"/>
    <cellStyle name="Акцент4 7 2" xfId="543"/>
    <cellStyle name="Акцент4 8" xfId="544"/>
    <cellStyle name="Акцент4 9" xfId="545"/>
    <cellStyle name="Акцент5 2" xfId="546"/>
    <cellStyle name="Акцент5 2 2" xfId="547"/>
    <cellStyle name="Акцент5 3" xfId="548"/>
    <cellStyle name="Акцент5 3 2" xfId="549"/>
    <cellStyle name="Акцент5 4" xfId="550"/>
    <cellStyle name="Акцент5 4 2" xfId="551"/>
    <cellStyle name="Акцент5 5" xfId="552"/>
    <cellStyle name="Акцент5 5 2" xfId="553"/>
    <cellStyle name="Акцент5 6" xfId="554"/>
    <cellStyle name="Акцент5 6 2" xfId="555"/>
    <cellStyle name="Акцент5 7" xfId="556"/>
    <cellStyle name="Акцент5 7 2" xfId="557"/>
    <cellStyle name="Акцент5 8" xfId="558"/>
    <cellStyle name="Акцент5 9" xfId="559"/>
    <cellStyle name="Акцент6 2" xfId="560"/>
    <cellStyle name="Акцент6 2 2" xfId="561"/>
    <cellStyle name="Акцент6 3" xfId="562"/>
    <cellStyle name="Акцент6 3 2" xfId="563"/>
    <cellStyle name="Акцент6 4" xfId="564"/>
    <cellStyle name="Акцент6 4 2" xfId="565"/>
    <cellStyle name="Акцент6 5" xfId="566"/>
    <cellStyle name="Акцент6 5 2" xfId="567"/>
    <cellStyle name="Акцент6 6" xfId="568"/>
    <cellStyle name="Акцент6 6 2" xfId="569"/>
    <cellStyle name="Акцент6 7" xfId="570"/>
    <cellStyle name="Акцент6 7 2" xfId="571"/>
    <cellStyle name="Акцент6 8" xfId="572"/>
    <cellStyle name="Акцент6 9" xfId="573"/>
    <cellStyle name="Ввод  2" xfId="574"/>
    <cellStyle name="Ввод  2 2" xfId="575"/>
    <cellStyle name="Ввод  3" xfId="576"/>
    <cellStyle name="Ввод  3 2" xfId="577"/>
    <cellStyle name="Ввод  4" xfId="578"/>
    <cellStyle name="Ввод  4 2" xfId="579"/>
    <cellStyle name="Ввод  5" xfId="580"/>
    <cellStyle name="Ввод  5 2" xfId="581"/>
    <cellStyle name="Ввод  6" xfId="582"/>
    <cellStyle name="Ввод  6 2" xfId="583"/>
    <cellStyle name="Ввод  7" xfId="584"/>
    <cellStyle name="Ввод  7 2" xfId="585"/>
    <cellStyle name="Ввод  8" xfId="586"/>
    <cellStyle name="Ввод  9" xfId="587"/>
    <cellStyle name="Вывод 2" xfId="588"/>
    <cellStyle name="Вывод 2 2" xfId="589"/>
    <cellStyle name="Вывод 3" xfId="590"/>
    <cellStyle name="Вывод 3 2" xfId="591"/>
    <cellStyle name="Вывод 4" xfId="592"/>
    <cellStyle name="Вывод 4 2" xfId="593"/>
    <cellStyle name="Вывод 5" xfId="594"/>
    <cellStyle name="Вывод 5 2" xfId="595"/>
    <cellStyle name="Вывод 6" xfId="596"/>
    <cellStyle name="Вывод 6 2" xfId="597"/>
    <cellStyle name="Вывод 7" xfId="598"/>
    <cellStyle name="Вывод 7 2" xfId="599"/>
    <cellStyle name="Вывод 8" xfId="600"/>
    <cellStyle name="Вывод 9" xfId="601"/>
    <cellStyle name="Вычисление 2" xfId="602"/>
    <cellStyle name="Вычисление 2 2" xfId="603"/>
    <cellStyle name="Вычисление 3" xfId="604"/>
    <cellStyle name="Вычисление 3 2" xfId="605"/>
    <cellStyle name="Вычисление 4" xfId="606"/>
    <cellStyle name="Вычисление 4 2" xfId="607"/>
    <cellStyle name="Вычисление 5" xfId="608"/>
    <cellStyle name="Вычисление 5 2" xfId="609"/>
    <cellStyle name="Вычисление 6" xfId="610"/>
    <cellStyle name="Вычисление 6 2" xfId="611"/>
    <cellStyle name="Вычисление 7" xfId="612"/>
    <cellStyle name="Вычисление 7 2" xfId="613"/>
    <cellStyle name="Вычисление 8" xfId="614"/>
    <cellStyle name="Вычисление 9" xfId="615"/>
    <cellStyle name="Гиперссылка 2" xfId="616"/>
    <cellStyle name="Денежный 10" xfId="617"/>
    <cellStyle name="Денежный 10 10" xfId="618"/>
    <cellStyle name="Денежный 10 10 2" xfId="619"/>
    <cellStyle name="Денежный 10 2" xfId="620"/>
    <cellStyle name="Денежный 10 2 2" xfId="621"/>
    <cellStyle name="Денежный 10 2 2 2" xfId="622"/>
    <cellStyle name="Денежный 10 2 2 2 10" xfId="623"/>
    <cellStyle name="Денежный 10 2 2 2 11" xfId="624"/>
    <cellStyle name="Денежный 10 2 2 2 12" xfId="625"/>
    <cellStyle name="Денежный 10 2 2 2 13" xfId="626"/>
    <cellStyle name="Денежный 10 2 2 2 2" xfId="627"/>
    <cellStyle name="Денежный 10 2 2 2 2 10" xfId="628"/>
    <cellStyle name="Денежный 10 2 2 2 2 11" xfId="629"/>
    <cellStyle name="Денежный 10 2 2 2 2 12" xfId="630"/>
    <cellStyle name="Денежный 10 2 2 2 2 2" xfId="631"/>
    <cellStyle name="Денежный 10 2 2 2 2 2 10" xfId="632"/>
    <cellStyle name="Денежный 10 2 2 2 2 2 2" xfId="633"/>
    <cellStyle name="Денежный 10 2 2 2 2 2 2 2" xfId="634"/>
    <cellStyle name="Денежный 10 2 2 2 2 2 2 2 2" xfId="635"/>
    <cellStyle name="Денежный 10 2 2 2 2 2 2 2 3" xfId="636"/>
    <cellStyle name="Денежный 10 2 2 2 2 2 2 2 4" xfId="637"/>
    <cellStyle name="Денежный 10 2 2 2 2 2 2 2 5" xfId="638"/>
    <cellStyle name="Денежный 10 2 2 2 2 2 2 2 6" xfId="639"/>
    <cellStyle name="Денежный 10 2 2 2 2 2 2 2 7" xfId="640"/>
    <cellStyle name="Денежный 10 2 2 2 2 2 2 2 8" xfId="641"/>
    <cellStyle name="Денежный 10 2 2 2 2 2 2 3" xfId="642"/>
    <cellStyle name="Денежный 10 2 2 2 2 2 2 4" xfId="643"/>
    <cellStyle name="Денежный 10 2 2 2 2 2 2 5" xfId="644"/>
    <cellStyle name="Денежный 10 2 2 2 2 2 2 6" xfId="645"/>
    <cellStyle name="Денежный 10 2 2 2 2 2 2 7" xfId="646"/>
    <cellStyle name="Денежный 10 2 2 2 2 2 2 8" xfId="647"/>
    <cellStyle name="Денежный 10 2 2 2 2 2 3" xfId="648"/>
    <cellStyle name="Денежный 10 2 2 2 2 2 4" xfId="649"/>
    <cellStyle name="Денежный 10 2 2 2 2 2 5" xfId="650"/>
    <cellStyle name="Денежный 10 2 2 2 2 2 6" xfId="651"/>
    <cellStyle name="Денежный 10 2 2 2 2 2 7" xfId="652"/>
    <cellStyle name="Денежный 10 2 2 2 2 2 8" xfId="653"/>
    <cellStyle name="Денежный 10 2 2 2 2 2 9" xfId="654"/>
    <cellStyle name="Денежный 10 2 2 2 2 3" xfId="655"/>
    <cellStyle name="Денежный 10 2 2 2 2 4" xfId="656"/>
    <cellStyle name="Денежный 10 2 2 2 2 5" xfId="657"/>
    <cellStyle name="Денежный 10 2 2 2 2 5 2" xfId="658"/>
    <cellStyle name="Денежный 10 2 2 2 2 5 2 2" xfId="659"/>
    <cellStyle name="Денежный 10 2 2 2 2 5 2 3" xfId="660"/>
    <cellStyle name="Денежный 10 2 2 2 2 5 2 4" xfId="661"/>
    <cellStyle name="Денежный 10 2 2 2 2 5 2 5" xfId="662"/>
    <cellStyle name="Денежный 10 2 2 2 2 5 2 6" xfId="663"/>
    <cellStyle name="Денежный 10 2 2 2 2 5 2 7" xfId="664"/>
    <cellStyle name="Денежный 10 2 2 2 2 5 2 8" xfId="665"/>
    <cellStyle name="Денежный 10 2 2 2 2 5 3" xfId="666"/>
    <cellStyle name="Денежный 10 2 2 2 2 5 4" xfId="667"/>
    <cellStyle name="Денежный 10 2 2 2 2 5 5" xfId="668"/>
    <cellStyle name="Денежный 10 2 2 2 2 5 6" xfId="669"/>
    <cellStyle name="Денежный 10 2 2 2 2 5 7" xfId="670"/>
    <cellStyle name="Денежный 10 2 2 2 2 5 8" xfId="671"/>
    <cellStyle name="Денежный 10 2 2 2 2 6" xfId="672"/>
    <cellStyle name="Денежный 10 2 2 2 2 7" xfId="673"/>
    <cellStyle name="Денежный 10 2 2 2 2 8" xfId="674"/>
    <cellStyle name="Денежный 10 2 2 2 2 9" xfId="675"/>
    <cellStyle name="Денежный 10 2 2 2 3" xfId="676"/>
    <cellStyle name="Денежный 10 2 2 2 3 10" xfId="677"/>
    <cellStyle name="Денежный 10 2 2 2 3 2" xfId="678"/>
    <cellStyle name="Денежный 10 2 2 2 3 2 2" xfId="679"/>
    <cellStyle name="Денежный 10 2 2 2 3 2 2 2" xfId="680"/>
    <cellStyle name="Денежный 10 2 2 2 3 2 2 3" xfId="681"/>
    <cellStyle name="Денежный 10 2 2 2 3 2 2 4" xfId="682"/>
    <cellStyle name="Денежный 10 2 2 2 3 2 2 5" xfId="683"/>
    <cellStyle name="Денежный 10 2 2 2 3 2 2 6" xfId="684"/>
    <cellStyle name="Денежный 10 2 2 2 3 2 2 7" xfId="685"/>
    <cellStyle name="Денежный 10 2 2 2 3 2 2 8" xfId="686"/>
    <cellStyle name="Денежный 10 2 2 2 3 2 3" xfId="687"/>
    <cellStyle name="Денежный 10 2 2 2 3 2 4" xfId="688"/>
    <cellStyle name="Денежный 10 2 2 2 3 2 5" xfId="689"/>
    <cellStyle name="Денежный 10 2 2 2 3 2 6" xfId="690"/>
    <cellStyle name="Денежный 10 2 2 2 3 2 7" xfId="691"/>
    <cellStyle name="Денежный 10 2 2 2 3 2 8" xfId="692"/>
    <cellStyle name="Денежный 10 2 2 2 3 3" xfId="693"/>
    <cellStyle name="Денежный 10 2 2 2 3 4" xfId="694"/>
    <cellStyle name="Денежный 10 2 2 2 3 5" xfId="695"/>
    <cellStyle name="Денежный 10 2 2 2 3 6" xfId="696"/>
    <cellStyle name="Денежный 10 2 2 2 3 7" xfId="697"/>
    <cellStyle name="Денежный 10 2 2 2 3 8" xfId="698"/>
    <cellStyle name="Денежный 10 2 2 2 3 9" xfId="699"/>
    <cellStyle name="Денежный 10 2 2 2 4" xfId="700"/>
    <cellStyle name="Денежный 10 2 2 2 5" xfId="701"/>
    <cellStyle name="Денежный 10 2 2 2 5 2" xfId="702"/>
    <cellStyle name="Денежный 10 2 2 2 5 2 2" xfId="703"/>
    <cellStyle name="Денежный 10 2 2 2 5 2 3" xfId="704"/>
    <cellStyle name="Денежный 10 2 2 2 5 2 4" xfId="705"/>
    <cellStyle name="Денежный 10 2 2 2 5 2 5" xfId="706"/>
    <cellStyle name="Денежный 10 2 2 2 5 2 6" xfId="707"/>
    <cellStyle name="Денежный 10 2 2 2 5 2 7" xfId="708"/>
    <cellStyle name="Денежный 10 2 2 2 5 2 8" xfId="709"/>
    <cellStyle name="Денежный 10 2 2 2 5 3" xfId="710"/>
    <cellStyle name="Денежный 10 2 2 2 5 4" xfId="711"/>
    <cellStyle name="Денежный 10 2 2 2 5 5" xfId="712"/>
    <cellStyle name="Денежный 10 2 2 2 5 6" xfId="713"/>
    <cellStyle name="Денежный 10 2 2 2 5 7" xfId="714"/>
    <cellStyle name="Денежный 10 2 2 2 5 8" xfId="715"/>
    <cellStyle name="Денежный 10 2 2 2 6" xfId="716"/>
    <cellStyle name="Денежный 10 2 2 2 7" xfId="717"/>
    <cellStyle name="Денежный 10 2 2 2 8" xfId="718"/>
    <cellStyle name="Денежный 10 2 2 2 9" xfId="719"/>
    <cellStyle name="Денежный 10 2 2 3" xfId="720"/>
    <cellStyle name="Денежный 10 2 2 4" xfId="721"/>
    <cellStyle name="Денежный 10 2 2 5" xfId="722"/>
    <cellStyle name="Денежный 10 2 3" xfId="723"/>
    <cellStyle name="Денежный 10 2 3 2" xfId="724"/>
    <cellStyle name="Денежный 10 2 3 2 2" xfId="725"/>
    <cellStyle name="Денежный 10 2 3 2 2 2" xfId="726"/>
    <cellStyle name="Денежный 10 2 3 2 2 2 2" xfId="727"/>
    <cellStyle name="Денежный 10 2 3 2 2 2 3" xfId="728"/>
    <cellStyle name="Денежный 10 2 3 2 2 2 4" xfId="729"/>
    <cellStyle name="Денежный 10 2 3 2 2 2 5" xfId="730"/>
    <cellStyle name="Денежный 10 2 3 2 2 3" xfId="731"/>
    <cellStyle name="Денежный 10 2 3 2 2 4" xfId="732"/>
    <cellStyle name="Денежный 10 2 3 2 2 5" xfId="733"/>
    <cellStyle name="Денежный 10 2 3 2 2 6" xfId="734"/>
    <cellStyle name="Денежный 10 2 3 2 2 7" xfId="735"/>
    <cellStyle name="Денежный 10 2 3 2 3" xfId="736"/>
    <cellStyle name="Денежный 10 2 3 2 4" xfId="737"/>
    <cellStyle name="Денежный 10 2 3 2 5" xfId="738"/>
    <cellStyle name="Денежный 10 2 3 2 6" xfId="739"/>
    <cellStyle name="Денежный 10 2 3 2 7" xfId="740"/>
    <cellStyle name="Денежный 10 2 3 2 8" xfId="741"/>
    <cellStyle name="Денежный 10 2 3 3" xfId="742"/>
    <cellStyle name="Денежный 10 2 3 3 2" xfId="743"/>
    <cellStyle name="Денежный 10 2 3 3 2 2" xfId="744"/>
    <cellStyle name="Денежный 10 2 3 3 2 2 10" xfId="745"/>
    <cellStyle name="Денежный 10 2 3 3 2 2 11" xfId="746"/>
    <cellStyle name="Денежный 10 2 3 3 2 2 12" xfId="747"/>
    <cellStyle name="Денежный 10 2 3 3 2 2 13" xfId="748"/>
    <cellStyle name="Денежный 10 2 3 3 2 2 14" xfId="749"/>
    <cellStyle name="Денежный 10 2 3 3 2 2 2" xfId="750"/>
    <cellStyle name="Денежный 10 2 3 3 2 2 3" xfId="751"/>
    <cellStyle name="Денежный 10 2 3 3 2 2 3 10" xfId="752"/>
    <cellStyle name="Денежный 10 2 3 3 2 2 3 2" xfId="753"/>
    <cellStyle name="Денежный 10 2 3 3 2 2 3 2 2" xfId="754"/>
    <cellStyle name="Денежный 10 2 3 3 2 2 3 2 2 2" xfId="755"/>
    <cellStyle name="Денежный 10 2 3 3 2 2 3 2 2 3" xfId="756"/>
    <cellStyle name="Денежный 10 2 3 3 2 2 3 2 2 4" xfId="757"/>
    <cellStyle name="Денежный 10 2 3 3 2 2 3 2 2 5" xfId="758"/>
    <cellStyle name="Денежный 10 2 3 3 2 2 3 2 2 6" xfId="759"/>
    <cellStyle name="Денежный 10 2 3 3 2 2 3 2 2 7" xfId="760"/>
    <cellStyle name="Денежный 10 2 3 3 2 2 3 2 2 8" xfId="761"/>
    <cellStyle name="Денежный 10 2 3 3 2 2 3 2 3" xfId="762"/>
    <cellStyle name="Денежный 10 2 3 3 2 2 3 2 4" xfId="763"/>
    <cellStyle name="Денежный 10 2 3 3 2 2 3 2 5" xfId="764"/>
    <cellStyle name="Денежный 10 2 3 3 2 2 3 2 6" xfId="765"/>
    <cellStyle name="Денежный 10 2 3 3 2 2 3 2 7" xfId="766"/>
    <cellStyle name="Денежный 10 2 3 3 2 2 3 2 8" xfId="767"/>
    <cellStyle name="Денежный 10 2 3 3 2 2 3 3" xfId="768"/>
    <cellStyle name="Денежный 10 2 3 3 2 2 3 4" xfId="769"/>
    <cellStyle name="Денежный 10 2 3 3 2 2 3 5" xfId="770"/>
    <cellStyle name="Денежный 10 2 3 3 2 2 3 6" xfId="771"/>
    <cellStyle name="Денежный 10 2 3 3 2 2 3 7" xfId="772"/>
    <cellStyle name="Денежный 10 2 3 3 2 2 3 8" xfId="773"/>
    <cellStyle name="Денежный 10 2 3 3 2 2 3 9" xfId="774"/>
    <cellStyle name="Денежный 10 2 3 3 2 2 4" xfId="775"/>
    <cellStyle name="Денежный 10 2 3 3 2 2 5" xfId="776"/>
    <cellStyle name="Денежный 10 2 3 3 2 2 6" xfId="777"/>
    <cellStyle name="Денежный 10 2 3 3 2 2 6 2" xfId="778"/>
    <cellStyle name="Денежный 10 2 3 3 2 2 6 2 2" xfId="779"/>
    <cellStyle name="Денежный 10 2 3 3 2 2 6 2 3" xfId="780"/>
    <cellStyle name="Денежный 10 2 3 3 2 2 6 2 4" xfId="781"/>
    <cellStyle name="Денежный 10 2 3 3 2 2 6 2 5" xfId="782"/>
    <cellStyle name="Денежный 10 2 3 3 2 2 6 2 6" xfId="783"/>
    <cellStyle name="Денежный 10 2 3 3 2 2 6 2 7" xfId="784"/>
    <cellStyle name="Денежный 10 2 3 3 2 2 6 2 8" xfId="785"/>
    <cellStyle name="Денежный 10 2 3 3 2 2 6 3" xfId="786"/>
    <cellStyle name="Денежный 10 2 3 3 2 2 6 4" xfId="787"/>
    <cellStyle name="Денежный 10 2 3 3 2 2 6 5" xfId="788"/>
    <cellStyle name="Денежный 10 2 3 3 2 2 6 6" xfId="789"/>
    <cellStyle name="Денежный 10 2 3 3 2 2 6 7" xfId="790"/>
    <cellStyle name="Денежный 10 2 3 3 2 2 6 8" xfId="791"/>
    <cellStyle name="Денежный 10 2 3 3 2 2 7" xfId="792"/>
    <cellStyle name="Денежный 10 2 3 3 2 2 8" xfId="793"/>
    <cellStyle name="Денежный 10 2 3 3 2 2 9" xfId="794"/>
    <cellStyle name="Денежный 10 2 3 3 2 3" xfId="795"/>
    <cellStyle name="Денежный 10 2 3 3 2 4" xfId="796"/>
    <cellStyle name="Денежный 10 2 3 3 2 5" xfId="797"/>
    <cellStyle name="Денежный 10 2 3 3 2 6" xfId="798"/>
    <cellStyle name="Денежный 10 2 3 3 2 7" xfId="799"/>
    <cellStyle name="Денежный 10 2 3 3 3" xfId="800"/>
    <cellStyle name="Денежный 10 2 3 3 4" xfId="801"/>
    <cellStyle name="Денежный 10 2 3 3 5" xfId="802"/>
    <cellStyle name="Денежный 10 2 3 3 6" xfId="803"/>
    <cellStyle name="Денежный 10 2 3 3 7" xfId="804"/>
    <cellStyle name="Денежный 10 2 3 3 8" xfId="805"/>
    <cellStyle name="Денежный 10 2 3 4" xfId="806"/>
    <cellStyle name="Денежный 10 2 3 5" xfId="807"/>
    <cellStyle name="Денежный 10 2 3 5 2" xfId="808"/>
    <cellStyle name="Денежный 10 2 3 6" xfId="809"/>
    <cellStyle name="Денежный 10 2 3 7" xfId="810"/>
    <cellStyle name="Денежный 10 2 3 8" xfId="811"/>
    <cellStyle name="Денежный 10 2 3 9" xfId="812"/>
    <cellStyle name="Денежный 10 2 4" xfId="813"/>
    <cellStyle name="Денежный 10 2 4 2" xfId="814"/>
    <cellStyle name="Денежный 10 2 4 2 2" xfId="815"/>
    <cellStyle name="Денежный 10 2 4 2 2 2" xfId="816"/>
    <cellStyle name="Денежный 10 2 4 2 2 3" xfId="817"/>
    <cellStyle name="Денежный 10 2 4 2 2 4" xfId="818"/>
    <cellStyle name="Денежный 10 2 4 2 3" xfId="819"/>
    <cellStyle name="Денежный 10 2 4 2 4" xfId="820"/>
    <cellStyle name="Денежный 10 2 4 2 5" xfId="821"/>
    <cellStyle name="Денежный 10 2 4 2 6" xfId="822"/>
    <cellStyle name="Денежный 10 2 4 2 7" xfId="823"/>
    <cellStyle name="Денежный 10 2 4 3" xfId="824"/>
    <cellStyle name="Денежный 10 2 4 3 2" xfId="825"/>
    <cellStyle name="Денежный 10 2 4 3 2 2" xfId="826"/>
    <cellStyle name="Денежный 10 2 4 3 2 3" xfId="827"/>
    <cellStyle name="Денежный 10 2 4 3 2 4" xfId="828"/>
    <cellStyle name="Денежный 10 2 4 3 3" xfId="829"/>
    <cellStyle name="Денежный 10 2 4 3 4" xfId="830"/>
    <cellStyle name="Денежный 10 2 4 3 5" xfId="831"/>
    <cellStyle name="Денежный 10 2 4 3 6" xfId="832"/>
    <cellStyle name="Денежный 10 2 4 3 7" xfId="833"/>
    <cellStyle name="Денежный 10 2 4 4" xfId="834"/>
    <cellStyle name="Денежный 10 2 4 4 2" xfId="835"/>
    <cellStyle name="Денежный 10 2 4 4 2 2" xfId="836"/>
    <cellStyle name="Денежный 10 2 4 4 2 3" xfId="837"/>
    <cellStyle name="Денежный 10 2 4 4 2 4" xfId="838"/>
    <cellStyle name="Денежный 10 2 4 4 3" xfId="839"/>
    <cellStyle name="Денежный 10 2 4 4 4" xfId="840"/>
    <cellStyle name="Денежный 10 2 4 4 5" xfId="841"/>
    <cellStyle name="Денежный 10 2 4 4 6" xfId="842"/>
    <cellStyle name="Денежный 10 2 4 4 7" xfId="843"/>
    <cellStyle name="Денежный 10 2 4 5" xfId="844"/>
    <cellStyle name="Денежный 10 2 4 5 2" xfId="845"/>
    <cellStyle name="Денежный 10 2 4 5 3" xfId="846"/>
    <cellStyle name="Денежный 10 2 5" xfId="847"/>
    <cellStyle name="Денежный 10 2 5 2" xfId="848"/>
    <cellStyle name="Денежный 10 2 5 2 2" xfId="849"/>
    <cellStyle name="Денежный 10 2 5 3" xfId="850"/>
    <cellStyle name="Денежный 10 2 5 4" xfId="851"/>
    <cellStyle name="Денежный 10 2 5 5" xfId="852"/>
    <cellStyle name="Денежный 10 2 5 6" xfId="853"/>
    <cellStyle name="Денежный 10 2 5 7" xfId="854"/>
    <cellStyle name="Денежный 10 2 6" xfId="855"/>
    <cellStyle name="Денежный 10 2 6 2" xfId="856"/>
    <cellStyle name="Денежный 10 2 6 2 2" xfId="857"/>
    <cellStyle name="Денежный 10 2 6 2 3" xfId="858"/>
    <cellStyle name="Денежный 10 2 6 2 4" xfId="859"/>
    <cellStyle name="Денежный 10 2 6 3" xfId="860"/>
    <cellStyle name="Денежный 10 2 6 4" xfId="861"/>
    <cellStyle name="Денежный 10 2 6 5" xfId="862"/>
    <cellStyle name="Денежный 10 2 6 6" xfId="863"/>
    <cellStyle name="Денежный 10 2 6 7" xfId="864"/>
    <cellStyle name="Денежный 10 2 7" xfId="865"/>
    <cellStyle name="Денежный 10 2 7 2" xfId="866"/>
    <cellStyle name="Денежный 10 2 7 3" xfId="867"/>
    <cellStyle name="Денежный 10 2 7 4" xfId="868"/>
    <cellStyle name="Денежный 10 2 7 5" xfId="869"/>
    <cellStyle name="Денежный 10 2 7 6" xfId="870"/>
    <cellStyle name="Денежный 10 2 7 7" xfId="871"/>
    <cellStyle name="Денежный 10 2 8" xfId="872"/>
    <cellStyle name="Денежный 10 3" xfId="873"/>
    <cellStyle name="Денежный 10 3 2" xfId="874"/>
    <cellStyle name="Денежный 10 3 2 2" xfId="875"/>
    <cellStyle name="Денежный 10 3 2 3" xfId="876"/>
    <cellStyle name="Денежный 10 3 2 4" xfId="877"/>
    <cellStyle name="Денежный 10 3 2 5" xfId="878"/>
    <cellStyle name="Денежный 10 3 2 6" xfId="879"/>
    <cellStyle name="Денежный 10 3 3" xfId="880"/>
    <cellStyle name="Денежный 10 3 3 2" xfId="881"/>
    <cellStyle name="Денежный 10 3 3 2 2" xfId="882"/>
    <cellStyle name="Денежный 10 3 3 2 3" xfId="883"/>
    <cellStyle name="Денежный 10 3 3 2 4" xfId="884"/>
    <cellStyle name="Денежный 10 3 3 3" xfId="885"/>
    <cellStyle name="Денежный 10 3 3 4" xfId="886"/>
    <cellStyle name="Денежный 10 3 3 5" xfId="887"/>
    <cellStyle name="Денежный 10 3 3 6" xfId="888"/>
    <cellStyle name="Денежный 10 3 3 7" xfId="889"/>
    <cellStyle name="Денежный 10 3 4" xfId="890"/>
    <cellStyle name="Денежный 10 3 4 2" xfId="891"/>
    <cellStyle name="Денежный 10 3 4 3" xfId="892"/>
    <cellStyle name="Денежный 10 3 4 4" xfId="893"/>
    <cellStyle name="Денежный 10 3 5" xfId="894"/>
    <cellStyle name="Денежный 10 3 6" xfId="895"/>
    <cellStyle name="Денежный 10 3 7" xfId="896"/>
    <cellStyle name="Денежный 10 3 8" xfId="897"/>
    <cellStyle name="Денежный 10 3 9" xfId="898"/>
    <cellStyle name="Денежный 10 4" xfId="899"/>
    <cellStyle name="Денежный 10 4 2" xfId="900"/>
    <cellStyle name="Денежный 10 4 3" xfId="901"/>
    <cellStyle name="Денежный 10 4 3 2" xfId="902"/>
    <cellStyle name="Денежный 10 4 3 2 2" xfId="903"/>
    <cellStyle name="Денежный 10 4 3 2 3" xfId="904"/>
    <cellStyle name="Денежный 10 4 3 2 4" xfId="905"/>
    <cellStyle name="Денежный 10 4 3 3" xfId="906"/>
    <cellStyle name="Денежный 10 4 3 4" xfId="907"/>
    <cellStyle name="Денежный 10 4 3 5" xfId="908"/>
    <cellStyle name="Денежный 10 4 3 6" xfId="909"/>
    <cellStyle name="Денежный 10 4 3 7" xfId="910"/>
    <cellStyle name="Денежный 10 5" xfId="911"/>
    <cellStyle name="Денежный 10 5 2" xfId="912"/>
    <cellStyle name="Денежный 10 5 3" xfId="913"/>
    <cellStyle name="Денежный 10 6" xfId="914"/>
    <cellStyle name="Денежный 10 7" xfId="915"/>
    <cellStyle name="Денежный 10 8" xfId="916"/>
    <cellStyle name="Денежный 10 9" xfId="917"/>
    <cellStyle name="Денежный 100" xfId="918"/>
    <cellStyle name="Денежный 101" xfId="919"/>
    <cellStyle name="Денежный 11" xfId="920"/>
    <cellStyle name="Денежный 11 10" xfId="921"/>
    <cellStyle name="Денежный 11 10 2" xfId="922"/>
    <cellStyle name="Денежный 11 10 3" xfId="923"/>
    <cellStyle name="Денежный 11 10 4" xfId="924"/>
    <cellStyle name="Денежный 11 10 5" xfId="925"/>
    <cellStyle name="Денежный 11 10 6" xfId="926"/>
    <cellStyle name="Денежный 11 11" xfId="927"/>
    <cellStyle name="Денежный 11 11 2" xfId="928"/>
    <cellStyle name="Денежный 11 11 3" xfId="929"/>
    <cellStyle name="Денежный 11 11 4" xfId="930"/>
    <cellStyle name="Денежный 11 12" xfId="931"/>
    <cellStyle name="Денежный 11 13" xfId="932"/>
    <cellStyle name="Денежный 11 14" xfId="933"/>
    <cellStyle name="Денежный 11 15" xfId="934"/>
    <cellStyle name="Денежный 11 16" xfId="935"/>
    <cellStyle name="Денежный 11 2" xfId="936"/>
    <cellStyle name="Денежный 11 2 2" xfId="937"/>
    <cellStyle name="Денежный 11 2 2 2" xfId="938"/>
    <cellStyle name="Денежный 11 2 2 2 2" xfId="939"/>
    <cellStyle name="Денежный 11 2 2 2 3" xfId="940"/>
    <cellStyle name="Денежный 11 2 2 2 4" xfId="941"/>
    <cellStyle name="Денежный 11 2 2 2 5" xfId="942"/>
    <cellStyle name="Денежный 11 2 2 2 6" xfId="943"/>
    <cellStyle name="Денежный 11 2 2 3" xfId="944"/>
    <cellStyle name="Денежный 11 2 2 4" xfId="945"/>
    <cellStyle name="Денежный 11 2 2 5" xfId="946"/>
    <cellStyle name="Денежный 11 2 2 6" xfId="947"/>
    <cellStyle name="Денежный 11 2 2 7" xfId="948"/>
    <cellStyle name="Денежный 11 2 2 8" xfId="949"/>
    <cellStyle name="Денежный 11 2 3" xfId="950"/>
    <cellStyle name="Денежный 11 2 3 2" xfId="951"/>
    <cellStyle name="Денежный 11 2 3 2 2" xfId="952"/>
    <cellStyle name="Денежный 11 3" xfId="953"/>
    <cellStyle name="Денежный 11 4" xfId="954"/>
    <cellStyle name="Денежный 11 5" xfId="955"/>
    <cellStyle name="Денежный 11 6" xfId="956"/>
    <cellStyle name="Денежный 11 7" xfId="957"/>
    <cellStyle name="Денежный 11 8" xfId="958"/>
    <cellStyle name="Денежный 11 9" xfId="959"/>
    <cellStyle name="Денежный 11 9 10" xfId="960"/>
    <cellStyle name="Денежный 11 9 12" xfId="961"/>
    <cellStyle name="Денежный 11 9 2" xfId="962"/>
    <cellStyle name="Денежный 11 9 3" xfId="963"/>
    <cellStyle name="Денежный 11 9 4" xfId="964"/>
    <cellStyle name="Денежный 11 9 5" xfId="965"/>
    <cellStyle name="Денежный 11 9 6" xfId="966"/>
    <cellStyle name="Денежный 11 9 7" xfId="967"/>
    <cellStyle name="Денежный 11 9 8" xfId="968"/>
    <cellStyle name="Денежный 11 9 9" xfId="969"/>
    <cellStyle name="Денежный 12" xfId="970"/>
    <cellStyle name="Денежный 12 10" xfId="971"/>
    <cellStyle name="Денежный 12 11" xfId="972"/>
    <cellStyle name="Денежный 12 12" xfId="973"/>
    <cellStyle name="Денежный 12 12 10" xfId="974"/>
    <cellStyle name="Денежный 12 12 10 2" xfId="975"/>
    <cellStyle name="Денежный 12 12 10 3" xfId="976"/>
    <cellStyle name="Денежный 12 12 10 3 10" xfId="977"/>
    <cellStyle name="Денежный 12 12 10 3 11" xfId="978"/>
    <cellStyle name="Денежный 12 12 10 3 12" xfId="979"/>
    <cellStyle name="Денежный 12 12 10 3 2" xfId="980"/>
    <cellStyle name="Денежный 12 12 10 3 2 10" xfId="981"/>
    <cellStyle name="Денежный 12 12 10 3 2 11" xfId="982"/>
    <cellStyle name="Денежный 12 12 10 3 2 12" xfId="983"/>
    <cellStyle name="Денежный 12 12 10 3 2 2" xfId="984"/>
    <cellStyle name="Денежный 12 12 10 3 2 2 10" xfId="985"/>
    <cellStyle name="Денежный 12 12 10 3 2 2 2" xfId="986"/>
    <cellStyle name="Денежный 12 12 10 3 2 2 2 2" xfId="987"/>
    <cellStyle name="Денежный 12 12 10 3 2 2 2 2 2" xfId="988"/>
    <cellStyle name="Денежный 12 12 10 3 2 2 2 2 3" xfId="989"/>
    <cellStyle name="Денежный 12 12 10 3 2 2 2 2 4" xfId="990"/>
    <cellStyle name="Денежный 12 12 10 3 2 2 2 2 5" xfId="991"/>
    <cellStyle name="Денежный 12 12 10 3 2 2 2 2 6" xfId="992"/>
    <cellStyle name="Денежный 12 12 10 3 2 2 2 2 7" xfId="993"/>
    <cellStyle name="Денежный 12 12 10 3 2 2 2 2 8" xfId="994"/>
    <cellStyle name="Денежный 12 12 10 3 2 2 2 3" xfId="995"/>
    <cellStyle name="Денежный 12 12 10 3 2 2 2 4" xfId="996"/>
    <cellStyle name="Денежный 12 12 10 3 2 2 2 5" xfId="997"/>
    <cellStyle name="Денежный 12 12 10 3 2 2 2 6" xfId="998"/>
    <cellStyle name="Денежный 12 12 10 3 2 2 2 7" xfId="999"/>
    <cellStyle name="Денежный 12 12 10 3 2 2 2 8" xfId="1000"/>
    <cellStyle name="Денежный 12 12 10 3 2 2 3" xfId="1001"/>
    <cellStyle name="Денежный 12 12 10 3 2 2 4" xfId="1002"/>
    <cellStyle name="Денежный 12 12 10 3 2 2 5" xfId="1003"/>
    <cellStyle name="Денежный 12 12 10 3 2 2 6" xfId="1004"/>
    <cellStyle name="Денежный 12 12 10 3 2 2 7" xfId="1005"/>
    <cellStyle name="Денежный 12 12 10 3 2 2 8" xfId="1006"/>
    <cellStyle name="Денежный 12 12 10 3 2 2 9" xfId="1007"/>
    <cellStyle name="Денежный 12 12 10 3 2 3" xfId="1008"/>
    <cellStyle name="Денежный 12 12 10 3 2 4" xfId="1009"/>
    <cellStyle name="Денежный 12 12 10 3 2 5" xfId="1010"/>
    <cellStyle name="Денежный 12 12 10 3 2 5 2" xfId="1011"/>
    <cellStyle name="Денежный 12 12 10 3 2 5 2 2" xfId="1012"/>
    <cellStyle name="Денежный 12 12 10 3 2 5 2 3" xfId="1013"/>
    <cellStyle name="Денежный 12 12 10 3 2 5 2 4" xfId="1014"/>
    <cellStyle name="Денежный 12 12 10 3 2 5 2 5" xfId="1015"/>
    <cellStyle name="Денежный 12 12 10 3 2 5 2 6" xfId="1016"/>
    <cellStyle name="Денежный 12 12 10 3 2 5 2 7" xfId="1017"/>
    <cellStyle name="Денежный 12 12 10 3 2 5 2 8" xfId="1018"/>
    <cellStyle name="Денежный 12 12 10 3 2 5 3" xfId="1019"/>
    <cellStyle name="Денежный 12 12 10 3 2 5 4" xfId="1020"/>
    <cellStyle name="Денежный 12 12 10 3 2 5 5" xfId="1021"/>
    <cellStyle name="Денежный 12 12 10 3 2 5 6" xfId="1022"/>
    <cellStyle name="Денежный 12 12 10 3 2 5 7" xfId="1023"/>
    <cellStyle name="Денежный 12 12 10 3 2 5 8" xfId="1024"/>
    <cellStyle name="Денежный 12 12 10 3 2 6" xfId="1025"/>
    <cellStyle name="Денежный 12 12 10 3 2 7" xfId="1026"/>
    <cellStyle name="Денежный 12 12 10 3 2 8" xfId="1027"/>
    <cellStyle name="Денежный 12 12 10 3 2 9" xfId="1028"/>
    <cellStyle name="Денежный 12 12 10 3 3" xfId="1029"/>
    <cellStyle name="Денежный 12 12 10 3 3 10" xfId="1030"/>
    <cellStyle name="Денежный 12 12 10 3 3 2" xfId="1031"/>
    <cellStyle name="Денежный 12 12 10 3 3 2 2" xfId="1032"/>
    <cellStyle name="Денежный 12 12 10 3 3 2 2 2" xfId="1033"/>
    <cellStyle name="Денежный 12 12 10 3 3 2 2 3" xfId="1034"/>
    <cellStyle name="Денежный 12 12 10 3 3 2 2 4" xfId="1035"/>
    <cellStyle name="Денежный 12 12 10 3 3 2 2 5" xfId="1036"/>
    <cellStyle name="Денежный 12 12 10 3 3 2 2 6" xfId="1037"/>
    <cellStyle name="Денежный 12 12 10 3 3 2 2 7" xfId="1038"/>
    <cellStyle name="Денежный 12 12 10 3 3 2 2 8" xfId="1039"/>
    <cellStyle name="Денежный 12 12 10 3 3 2 3" xfId="1040"/>
    <cellStyle name="Денежный 12 12 10 3 3 2 4" xfId="1041"/>
    <cellStyle name="Денежный 12 12 10 3 3 2 5" xfId="1042"/>
    <cellStyle name="Денежный 12 12 10 3 3 2 6" xfId="1043"/>
    <cellStyle name="Денежный 12 12 10 3 3 2 7" xfId="1044"/>
    <cellStyle name="Денежный 12 12 10 3 3 2 8" xfId="1045"/>
    <cellStyle name="Денежный 12 12 10 3 3 3" xfId="1046"/>
    <cellStyle name="Денежный 12 12 10 3 3 4" xfId="1047"/>
    <cellStyle name="Денежный 12 12 10 3 3 5" xfId="1048"/>
    <cellStyle name="Денежный 12 12 10 3 3 6" xfId="1049"/>
    <cellStyle name="Денежный 12 12 10 3 3 7" xfId="1050"/>
    <cellStyle name="Денежный 12 12 10 3 3 8" xfId="1051"/>
    <cellStyle name="Денежный 12 12 10 3 3 9" xfId="1052"/>
    <cellStyle name="Денежный 12 12 10 3 4" xfId="1053"/>
    <cellStyle name="Денежный 12 12 10 3 5" xfId="1054"/>
    <cellStyle name="Денежный 12 12 10 3 5 2" xfId="1055"/>
    <cellStyle name="Денежный 12 12 10 3 5 2 2" xfId="1056"/>
    <cellStyle name="Денежный 12 12 10 3 5 2 3" xfId="1057"/>
    <cellStyle name="Денежный 12 12 10 3 5 2 4" xfId="1058"/>
    <cellStyle name="Денежный 12 12 10 3 5 2 5" xfId="1059"/>
    <cellStyle name="Денежный 12 12 10 3 5 2 6" xfId="1060"/>
    <cellStyle name="Денежный 12 12 10 3 5 2 7" xfId="1061"/>
    <cellStyle name="Денежный 12 12 10 3 5 2 8" xfId="1062"/>
    <cellStyle name="Денежный 12 12 10 3 5 3" xfId="1063"/>
    <cellStyle name="Денежный 12 12 10 3 5 4" xfId="1064"/>
    <cellStyle name="Денежный 12 12 10 3 5 5" xfId="1065"/>
    <cellStyle name="Денежный 12 12 10 3 5 6" xfId="1066"/>
    <cellStyle name="Денежный 12 12 10 3 5 7" xfId="1067"/>
    <cellStyle name="Денежный 12 12 10 3 5 8" xfId="1068"/>
    <cellStyle name="Денежный 12 12 10 3 6" xfId="1069"/>
    <cellStyle name="Денежный 12 12 10 3 7" xfId="1070"/>
    <cellStyle name="Денежный 12 12 10 3 8" xfId="1071"/>
    <cellStyle name="Денежный 12 12 10 3 9" xfId="1072"/>
    <cellStyle name="Денежный 12 12 10 4" xfId="1073"/>
    <cellStyle name="Денежный 12 12 10 5" xfId="1074"/>
    <cellStyle name="Денежный 12 12 11" xfId="1075"/>
    <cellStyle name="Денежный 12 12 11 10" xfId="1076"/>
    <cellStyle name="Денежный 12 12 11 11" xfId="1077"/>
    <cellStyle name="Денежный 12 12 11 12" xfId="1078"/>
    <cellStyle name="Денежный 12 12 11 2" xfId="1079"/>
    <cellStyle name="Денежный 12 12 11 2 10" xfId="1080"/>
    <cellStyle name="Денежный 12 12 11 2 11" xfId="1081"/>
    <cellStyle name="Денежный 12 12 11 2 12" xfId="1082"/>
    <cellStyle name="Денежный 12 12 11 2 2" xfId="1083"/>
    <cellStyle name="Денежный 12 12 11 2 2 10" xfId="1084"/>
    <cellStyle name="Денежный 12 12 11 2 2 2" xfId="1085"/>
    <cellStyle name="Денежный 12 12 11 2 2 2 2" xfId="1086"/>
    <cellStyle name="Денежный 12 12 11 2 2 2 2 2" xfId="1087"/>
    <cellStyle name="Денежный 12 12 11 2 2 2 2 3" xfId="1088"/>
    <cellStyle name="Денежный 12 12 11 2 2 2 2 4" xfId="1089"/>
    <cellStyle name="Денежный 12 12 11 2 2 2 2 5" xfId="1090"/>
    <cellStyle name="Денежный 12 12 11 2 2 2 2 6" xfId="1091"/>
    <cellStyle name="Денежный 12 12 11 2 2 2 2 7" xfId="1092"/>
    <cellStyle name="Денежный 12 12 11 2 2 2 2 8" xfId="1093"/>
    <cellStyle name="Денежный 12 12 11 2 2 2 3" xfId="1094"/>
    <cellStyle name="Денежный 12 12 11 2 2 2 4" xfId="1095"/>
    <cellStyle name="Денежный 12 12 11 2 2 2 5" xfId="1096"/>
    <cellStyle name="Денежный 12 12 11 2 2 2 6" xfId="1097"/>
    <cellStyle name="Денежный 12 12 11 2 2 2 7" xfId="1098"/>
    <cellStyle name="Денежный 12 12 11 2 2 2 8" xfId="1099"/>
    <cellStyle name="Денежный 12 12 11 2 2 3" xfId="1100"/>
    <cellStyle name="Денежный 12 12 11 2 2 4" xfId="1101"/>
    <cellStyle name="Денежный 12 12 11 2 2 5" xfId="1102"/>
    <cellStyle name="Денежный 12 12 11 2 2 6" xfId="1103"/>
    <cellStyle name="Денежный 12 12 11 2 2 7" xfId="1104"/>
    <cellStyle name="Денежный 12 12 11 2 2 8" xfId="1105"/>
    <cellStyle name="Денежный 12 12 11 2 2 9" xfId="1106"/>
    <cellStyle name="Денежный 12 12 11 2 3" xfId="1107"/>
    <cellStyle name="Денежный 12 12 11 2 4" xfId="1108"/>
    <cellStyle name="Денежный 12 12 11 2 5" xfId="1109"/>
    <cellStyle name="Денежный 12 12 11 2 5 2" xfId="1110"/>
    <cellStyle name="Денежный 12 12 11 2 5 2 2" xfId="1111"/>
    <cellStyle name="Денежный 12 12 11 2 5 2 3" xfId="1112"/>
    <cellStyle name="Денежный 12 12 11 2 5 2 4" xfId="1113"/>
    <cellStyle name="Денежный 12 12 11 2 5 2 5" xfId="1114"/>
    <cellStyle name="Денежный 12 12 11 2 5 2 6" xfId="1115"/>
    <cellStyle name="Денежный 12 12 11 2 5 2 7" xfId="1116"/>
    <cellStyle name="Денежный 12 12 11 2 5 2 8" xfId="1117"/>
    <cellStyle name="Денежный 12 12 11 2 5 3" xfId="1118"/>
    <cellStyle name="Денежный 12 12 11 2 5 4" xfId="1119"/>
    <cellStyle name="Денежный 12 12 11 2 5 5" xfId="1120"/>
    <cellStyle name="Денежный 12 12 11 2 5 6" xfId="1121"/>
    <cellStyle name="Денежный 12 12 11 2 5 7" xfId="1122"/>
    <cellStyle name="Денежный 12 12 11 2 5 8" xfId="1123"/>
    <cellStyle name="Денежный 12 12 11 2 6" xfId="1124"/>
    <cellStyle name="Денежный 12 12 11 2 7" xfId="1125"/>
    <cellStyle name="Денежный 12 12 11 2 8" xfId="1126"/>
    <cellStyle name="Денежный 12 12 11 2 9" xfId="1127"/>
    <cellStyle name="Денежный 12 12 11 3" xfId="1128"/>
    <cellStyle name="Денежный 12 12 11 3 10" xfId="1129"/>
    <cellStyle name="Денежный 12 12 11 3 2" xfId="1130"/>
    <cellStyle name="Денежный 12 12 11 3 2 2" xfId="1131"/>
    <cellStyle name="Денежный 12 12 11 3 2 2 2" xfId="1132"/>
    <cellStyle name="Денежный 12 12 11 3 2 2 3" xfId="1133"/>
    <cellStyle name="Денежный 12 12 11 3 2 2 4" xfId="1134"/>
    <cellStyle name="Денежный 12 12 11 3 2 2 5" xfId="1135"/>
    <cellStyle name="Денежный 12 12 11 3 2 2 6" xfId="1136"/>
    <cellStyle name="Денежный 12 12 11 3 2 2 7" xfId="1137"/>
    <cellStyle name="Денежный 12 12 11 3 2 2 8" xfId="1138"/>
    <cellStyle name="Денежный 12 12 11 3 2 3" xfId="1139"/>
    <cellStyle name="Денежный 12 12 11 3 2 4" xfId="1140"/>
    <cellStyle name="Денежный 12 12 11 3 2 5" xfId="1141"/>
    <cellStyle name="Денежный 12 12 11 3 2 6" xfId="1142"/>
    <cellStyle name="Денежный 12 12 11 3 2 7" xfId="1143"/>
    <cellStyle name="Денежный 12 12 11 3 2 8" xfId="1144"/>
    <cellStyle name="Денежный 12 12 11 3 3" xfId="1145"/>
    <cellStyle name="Денежный 12 12 11 3 4" xfId="1146"/>
    <cellStyle name="Денежный 12 12 11 3 5" xfId="1147"/>
    <cellStyle name="Денежный 12 12 11 3 6" xfId="1148"/>
    <cellStyle name="Денежный 12 12 11 3 7" xfId="1149"/>
    <cellStyle name="Денежный 12 12 11 3 8" xfId="1150"/>
    <cellStyle name="Денежный 12 12 11 3 9" xfId="1151"/>
    <cellStyle name="Денежный 12 12 11 4" xfId="1152"/>
    <cellStyle name="Денежный 12 12 11 5" xfId="1153"/>
    <cellStyle name="Денежный 12 12 11 5 2" xfId="1154"/>
    <cellStyle name="Денежный 12 12 11 5 2 2" xfId="1155"/>
    <cellStyle name="Денежный 12 12 11 5 2 3" xfId="1156"/>
    <cellStyle name="Денежный 12 12 11 5 2 4" xfId="1157"/>
    <cellStyle name="Денежный 12 12 11 5 2 5" xfId="1158"/>
    <cellStyle name="Денежный 12 12 11 5 2 6" xfId="1159"/>
    <cellStyle name="Денежный 12 12 11 5 2 7" xfId="1160"/>
    <cellStyle name="Денежный 12 12 11 5 2 8" xfId="1161"/>
    <cellStyle name="Денежный 12 12 11 5 3" xfId="1162"/>
    <cellStyle name="Денежный 12 12 11 5 4" xfId="1163"/>
    <cellStyle name="Денежный 12 12 11 5 5" xfId="1164"/>
    <cellStyle name="Денежный 12 12 11 5 6" xfId="1165"/>
    <cellStyle name="Денежный 12 12 11 5 7" xfId="1166"/>
    <cellStyle name="Денежный 12 12 11 5 8" xfId="1167"/>
    <cellStyle name="Денежный 12 12 11 6" xfId="1168"/>
    <cellStyle name="Денежный 12 12 11 7" xfId="1169"/>
    <cellStyle name="Денежный 12 12 11 8" xfId="1170"/>
    <cellStyle name="Денежный 12 12 11 9" xfId="1171"/>
    <cellStyle name="Денежный 12 12 12" xfId="1172"/>
    <cellStyle name="Денежный 12 12 13" xfId="1173"/>
    <cellStyle name="Денежный 12 12 13 10" xfId="1174"/>
    <cellStyle name="Денежный 12 12 13 2" xfId="1175"/>
    <cellStyle name="Денежный 12 12 13 2 2" xfId="1176"/>
    <cellStyle name="Денежный 12 12 13 2 2 2" xfId="1177"/>
    <cellStyle name="Денежный 12 12 13 2 2 3" xfId="1178"/>
    <cellStyle name="Денежный 12 12 13 2 2 4" xfId="1179"/>
    <cellStyle name="Денежный 12 12 13 2 2 5" xfId="1180"/>
    <cellStyle name="Денежный 12 12 13 2 2 6" xfId="1181"/>
    <cellStyle name="Денежный 12 12 13 2 2 7" xfId="1182"/>
    <cellStyle name="Денежный 12 12 13 2 2 8" xfId="1183"/>
    <cellStyle name="Денежный 12 12 13 2 3" xfId="1184"/>
    <cellStyle name="Денежный 12 12 13 2 4" xfId="1185"/>
    <cellStyle name="Денежный 12 12 13 2 5" xfId="1186"/>
    <cellStyle name="Денежный 12 12 13 2 6" xfId="1187"/>
    <cellStyle name="Денежный 12 12 13 2 7" xfId="1188"/>
    <cellStyle name="Денежный 12 12 13 2 8" xfId="1189"/>
    <cellStyle name="Денежный 12 12 13 3" xfId="1190"/>
    <cellStyle name="Денежный 12 12 13 4" xfId="1191"/>
    <cellStyle name="Денежный 12 12 13 5" xfId="1192"/>
    <cellStyle name="Денежный 12 12 13 6" xfId="1193"/>
    <cellStyle name="Денежный 12 12 13 7" xfId="1194"/>
    <cellStyle name="Денежный 12 12 13 8" xfId="1195"/>
    <cellStyle name="Денежный 12 12 13 9" xfId="1196"/>
    <cellStyle name="Денежный 12 12 14" xfId="1197"/>
    <cellStyle name="Денежный 12 12 15" xfId="1198"/>
    <cellStyle name="Денежный 12 12 16" xfId="1199"/>
    <cellStyle name="Денежный 12 12 16 2" xfId="1200"/>
    <cellStyle name="Денежный 12 12 16 2 2" xfId="1201"/>
    <cellStyle name="Денежный 12 12 16 2 3" xfId="1202"/>
    <cellStyle name="Денежный 12 12 16 2 4" xfId="1203"/>
    <cellStyle name="Денежный 12 12 16 2 5" xfId="1204"/>
    <cellStyle name="Денежный 12 12 16 2 6" xfId="1205"/>
    <cellStyle name="Денежный 12 12 16 2 7" xfId="1206"/>
    <cellStyle name="Денежный 12 12 16 2 8" xfId="1207"/>
    <cellStyle name="Денежный 12 12 16 3" xfId="1208"/>
    <cellStyle name="Денежный 12 12 16 4" xfId="1209"/>
    <cellStyle name="Денежный 12 12 16 5" xfId="1210"/>
    <cellStyle name="Денежный 12 12 16 6" xfId="1211"/>
    <cellStyle name="Денежный 12 12 16 7" xfId="1212"/>
    <cellStyle name="Денежный 12 12 16 8" xfId="1213"/>
    <cellStyle name="Денежный 12 12 17" xfId="1214"/>
    <cellStyle name="Денежный 12 12 18" xfId="1215"/>
    <cellStyle name="Денежный 12 12 19" xfId="1216"/>
    <cellStyle name="Денежный 12 12 2" xfId="1217"/>
    <cellStyle name="Денежный 12 12 2 2" xfId="1218"/>
    <cellStyle name="Денежный 12 12 2 3" xfId="1219"/>
    <cellStyle name="Денежный 12 12 2 4" xfId="1220"/>
    <cellStyle name="Денежный 12 12 2 4 2" xfId="1221"/>
    <cellStyle name="Денежный 12 12 20" xfId="1222"/>
    <cellStyle name="Денежный 12 12 21" xfId="1223"/>
    <cellStyle name="Денежный 12 12 22" xfId="1224"/>
    <cellStyle name="Денежный 12 12 23" xfId="1225"/>
    <cellStyle name="Денежный 12 12 3" xfId="1226"/>
    <cellStyle name="Денежный 12 12 3 2" xfId="1227"/>
    <cellStyle name="Денежный 12 12 3 3" xfId="1228"/>
    <cellStyle name="Денежный 12 12 3 4" xfId="1229"/>
    <cellStyle name="Денежный 12 12 3 5" xfId="1230"/>
    <cellStyle name="Денежный 12 12 3 6" xfId="1231"/>
    <cellStyle name="Денежный 12 12 3 7" xfId="1232"/>
    <cellStyle name="Денежный 12 12 4" xfId="1233"/>
    <cellStyle name="Денежный 12 12 5" xfId="1234"/>
    <cellStyle name="Денежный 12 12 5 2" xfId="1235"/>
    <cellStyle name="Денежный 12 12 5 4" xfId="1236"/>
    <cellStyle name="Денежный 12 12 6" xfId="1237"/>
    <cellStyle name="Денежный 12 12 7" xfId="1238"/>
    <cellStyle name="Денежный 12 12 8" xfId="1239"/>
    <cellStyle name="Денежный 12 12 9" xfId="1240"/>
    <cellStyle name="Денежный 12 12_Мастер" xfId="1241"/>
    <cellStyle name="Денежный 12 13" xfId="1242"/>
    <cellStyle name="Денежный 12 14" xfId="1243"/>
    <cellStyle name="Денежный 12 15" xfId="1244"/>
    <cellStyle name="Денежный 12 16" xfId="1245"/>
    <cellStyle name="Денежный 12 17" xfId="1246"/>
    <cellStyle name="Денежный 12 18" xfId="1247"/>
    <cellStyle name="Денежный 12 19" xfId="1248"/>
    <cellStyle name="Денежный 12 2" xfId="1249"/>
    <cellStyle name="Денежный 12 2 2" xfId="1250"/>
    <cellStyle name="Денежный 12 2 3" xfId="1251"/>
    <cellStyle name="Денежный 12 20" xfId="1252"/>
    <cellStyle name="Денежный 12 21" xfId="1253"/>
    <cellStyle name="Денежный 12 3" xfId="1254"/>
    <cellStyle name="Денежный 12 3 2" xfId="1255"/>
    <cellStyle name="Денежный 12 3 3" xfId="1256"/>
    <cellStyle name="Денежный 12 4" xfId="1257"/>
    <cellStyle name="Денежный 12 5" xfId="1258"/>
    <cellStyle name="Денежный 12 6" xfId="1259"/>
    <cellStyle name="Денежный 12 7" xfId="1260"/>
    <cellStyle name="Денежный 12 8" xfId="1261"/>
    <cellStyle name="Денежный 12 9" xfId="1262"/>
    <cellStyle name="Денежный 13" xfId="1263"/>
    <cellStyle name="Денежный 13 10" xfId="1264"/>
    <cellStyle name="Денежный 13 11" xfId="1265"/>
    <cellStyle name="Денежный 13 2" xfId="1266"/>
    <cellStyle name="Денежный 13 3" xfId="1267"/>
    <cellStyle name="Денежный 13 4" xfId="1268"/>
    <cellStyle name="Денежный 13 5" xfId="1269"/>
    <cellStyle name="Денежный 13 6" xfId="1270"/>
    <cellStyle name="Денежный 13 7" xfId="1271"/>
    <cellStyle name="Денежный 13 8" xfId="1272"/>
    <cellStyle name="Денежный 13 9" xfId="1273"/>
    <cellStyle name="Денежный 14" xfId="1274"/>
    <cellStyle name="Денежный 14 2" xfId="1275"/>
    <cellStyle name="Денежный 14 3" xfId="1276"/>
    <cellStyle name="Денежный 14 4" xfId="1277"/>
    <cellStyle name="Денежный 14 5" xfId="1278"/>
    <cellStyle name="Денежный 14 6" xfId="1279"/>
    <cellStyle name="Денежный 14 7" xfId="1280"/>
    <cellStyle name="Денежный 14 8" xfId="1281"/>
    <cellStyle name="Денежный 14 9" xfId="1282"/>
    <cellStyle name="Денежный 15" xfId="1283"/>
    <cellStyle name="Денежный 16" xfId="1284"/>
    <cellStyle name="Денежный 16 2" xfId="1285"/>
    <cellStyle name="Денежный 16 2 2" xfId="1286"/>
    <cellStyle name="Денежный 17" xfId="1287"/>
    <cellStyle name="Денежный 17 2" xfId="1288"/>
    <cellStyle name="Денежный 18" xfId="1289"/>
    <cellStyle name="Денежный 18 2" xfId="1290"/>
    <cellStyle name="Денежный 18 3" xfId="1291"/>
    <cellStyle name="Денежный 19" xfId="1292"/>
    <cellStyle name="Денежный 19 2" xfId="1293"/>
    <cellStyle name="Денежный 2" xfId="1294"/>
    <cellStyle name="Денежный 2 10" xfId="1295"/>
    <cellStyle name="Денежный 2 10 2" xfId="1296"/>
    <cellStyle name="Денежный 2 10 2 10" xfId="1297"/>
    <cellStyle name="Денежный 2 10 2 10 2" xfId="1298"/>
    <cellStyle name="Денежный 2 10 2 10 3" xfId="1299"/>
    <cellStyle name="Денежный 2 10 2 10 4" xfId="1300"/>
    <cellStyle name="Денежный 2 10 2 10 5" xfId="1301"/>
    <cellStyle name="Денежный 2 10 2 10 6" xfId="1302"/>
    <cellStyle name="Денежный 2 10 2 11" xfId="1303"/>
    <cellStyle name="Денежный 2 10 2 11 2" xfId="1304"/>
    <cellStyle name="Денежный 2 10 2 12" xfId="1305"/>
    <cellStyle name="Денежный 2 10 2 13" xfId="1306"/>
    <cellStyle name="Денежный 2 10 2 13 2" xfId="1307"/>
    <cellStyle name="Денежный 2 10 2 13 3" xfId="1308"/>
    <cellStyle name="Денежный 2 10 2 13 4" xfId="1309"/>
    <cellStyle name="Денежный 2 10 2 13 5" xfId="1310"/>
    <cellStyle name="Денежный 2 10 2 13 6" xfId="1311"/>
    <cellStyle name="Денежный 2 10 2 14" xfId="1312"/>
    <cellStyle name="Денежный 2 10 2 15" xfId="1313"/>
    <cellStyle name="Денежный 2 10 2 15 2" xfId="1314"/>
    <cellStyle name="Денежный 2 10 2 16" xfId="1315"/>
    <cellStyle name="Денежный 2 10 2 17" xfId="1316"/>
    <cellStyle name="Денежный 2 10 2 18" xfId="1317"/>
    <cellStyle name="Денежный 2 10 2 19" xfId="1318"/>
    <cellStyle name="Денежный 2 10 2 2" xfId="1319"/>
    <cellStyle name="Денежный 2 10 2 2 2" xfId="1320"/>
    <cellStyle name="Денежный 2 10 2 2 2 2" xfId="1321"/>
    <cellStyle name="Денежный 2 10 2 2 2 3" xfId="1322"/>
    <cellStyle name="Денежный 2 10 2 2 2 4" xfId="1323"/>
    <cellStyle name="Денежный 2 10 2 2 2 5" xfId="1324"/>
    <cellStyle name="Денежный 2 10 2 2 2 6" xfId="1325"/>
    <cellStyle name="Денежный 2 10 2 2 3" xfId="1326"/>
    <cellStyle name="Денежный 2 10 2 2 4" xfId="1327"/>
    <cellStyle name="Денежный 2 10 2 3" xfId="1328"/>
    <cellStyle name="Денежный 2 10 2 3 2" xfId="1329"/>
    <cellStyle name="Денежный 2 10 2 3 3" xfId="1330"/>
    <cellStyle name="Денежный 2 10 2 3 4" xfId="1331"/>
    <cellStyle name="Денежный 2 10 2 3 5" xfId="1332"/>
    <cellStyle name="Денежный 2 10 2 3 6" xfId="1333"/>
    <cellStyle name="Денежный 2 10 2 4" xfId="1334"/>
    <cellStyle name="Денежный 2 10 2 4 2" xfId="1335"/>
    <cellStyle name="Денежный 2 10 2 4 3" xfId="1336"/>
    <cellStyle name="Денежный 2 10 2 4 4" xfId="1337"/>
    <cellStyle name="Денежный 2 10 2 4 5" xfId="1338"/>
    <cellStyle name="Денежный 2 10 2 4 6" xfId="1339"/>
    <cellStyle name="Денежный 2 10 2 5" xfId="1340"/>
    <cellStyle name="Денежный 2 10 2 5 2" xfId="1341"/>
    <cellStyle name="Денежный 2 10 2 5 3" xfId="1342"/>
    <cellStyle name="Денежный 2 10 2 5 4" xfId="1343"/>
    <cellStyle name="Денежный 2 10 2 5 5" xfId="1344"/>
    <cellStyle name="Денежный 2 10 2 5 6" xfId="1345"/>
    <cellStyle name="Денежный 2 10 2 6" xfId="1346"/>
    <cellStyle name="Денежный 2 10 2 6 2" xfId="1347"/>
    <cellStyle name="Денежный 2 10 2 6 3" xfId="1348"/>
    <cellStyle name="Денежный 2 10 2 6 4" xfId="1349"/>
    <cellStyle name="Денежный 2 10 2 6 5" xfId="1350"/>
    <cellStyle name="Денежный 2 10 2 6 6" xfId="1351"/>
    <cellStyle name="Денежный 2 10 2 7" xfId="1352"/>
    <cellStyle name="Денежный 2 10 2 7 2" xfId="1353"/>
    <cellStyle name="Денежный 2 10 2 7 3" xfId="1354"/>
    <cellStyle name="Денежный 2 10 2 7 4" xfId="1355"/>
    <cellStyle name="Денежный 2 10 2 7 5" xfId="1356"/>
    <cellStyle name="Денежный 2 10 2 7 6" xfId="1357"/>
    <cellStyle name="Денежный 2 10 2 8" xfId="1358"/>
    <cellStyle name="Денежный 2 10 2 8 2" xfId="1359"/>
    <cellStyle name="Денежный 2 10 2 8 3" xfId="1360"/>
    <cellStyle name="Денежный 2 10 2 8 4" xfId="1361"/>
    <cellStyle name="Денежный 2 10 2 8 5" xfId="1362"/>
    <cellStyle name="Денежный 2 10 2 8 6" xfId="1363"/>
    <cellStyle name="Денежный 2 10 2 9" xfId="1364"/>
    <cellStyle name="Денежный 2 10 2 9 2" xfId="1365"/>
    <cellStyle name="Денежный 2 10 2 9 3" xfId="1366"/>
    <cellStyle name="Денежный 2 10 2 9 4" xfId="1367"/>
    <cellStyle name="Денежный 2 10 2 9 5" xfId="1368"/>
    <cellStyle name="Денежный 2 10 2 9 6" xfId="1369"/>
    <cellStyle name="Денежный 2 10 3" xfId="1370"/>
    <cellStyle name="Денежный 2 10 4" xfId="1371"/>
    <cellStyle name="Денежный 2 10 5" xfId="1372"/>
    <cellStyle name="Денежный 2 10 6" xfId="1373"/>
    <cellStyle name="Денежный 2 10 7" xfId="1374"/>
    <cellStyle name="Денежный 2 11" xfId="1375"/>
    <cellStyle name="Денежный 2 11 2" xfId="1376"/>
    <cellStyle name="Денежный 2 11 2 2" xfId="1377"/>
    <cellStyle name="Денежный 2 11 2 2 2" xfId="1378"/>
    <cellStyle name="Денежный 2 11 2 2 3" xfId="1379"/>
    <cellStyle name="Денежный 2 11 2 2 4" xfId="1380"/>
    <cellStyle name="Денежный 2 11 2 2 5" xfId="1381"/>
    <cellStyle name="Денежный 2 11 2 2 6" xfId="1382"/>
    <cellStyle name="Денежный 2 11 2 3" xfId="1383"/>
    <cellStyle name="Денежный 2 11 2 3 2" xfId="1384"/>
    <cellStyle name="Денежный 2 11 2 3 3" xfId="1385"/>
    <cellStyle name="Денежный 2 11 2 3 4" xfId="1386"/>
    <cellStyle name="Денежный 2 11 2 3 5" xfId="1387"/>
    <cellStyle name="Денежный 2 11 2 3 6" xfId="1388"/>
    <cellStyle name="Денежный 2 11 2 4" xfId="1389"/>
    <cellStyle name="Денежный 2 11 2 5" xfId="1390"/>
    <cellStyle name="Денежный 2 11 2 6" xfId="1391"/>
    <cellStyle name="Денежный 2 11 2 7" xfId="1392"/>
    <cellStyle name="Денежный 2 11 2 8" xfId="1393"/>
    <cellStyle name="Денежный 2 11 3" xfId="1394"/>
    <cellStyle name="Денежный 2 11 4" xfId="1395"/>
    <cellStyle name="Денежный 2 11 4 2" xfId="1396"/>
    <cellStyle name="Денежный 2 11 5" xfId="1397"/>
    <cellStyle name="Денежный 2 11 6" xfId="1398"/>
    <cellStyle name="Денежный 2 11 7" xfId="1399"/>
    <cellStyle name="Денежный 2 11 8" xfId="1400"/>
    <cellStyle name="Денежный 2 12" xfId="1401"/>
    <cellStyle name="Денежный 2 12 2" xfId="1402"/>
    <cellStyle name="Денежный 2 12 3" xfId="1403"/>
    <cellStyle name="Денежный 2 12 4" xfId="1404"/>
    <cellStyle name="Денежный 2 12 5" xfId="1405"/>
    <cellStyle name="Денежный 2 12 6" xfId="1406"/>
    <cellStyle name="Денежный 2 13" xfId="1407"/>
    <cellStyle name="Денежный 2 13 2" xfId="1408"/>
    <cellStyle name="Денежный 2 13 3" xfId="1409"/>
    <cellStyle name="Денежный 2 13 4" xfId="1410"/>
    <cellStyle name="Денежный 2 13 5" xfId="1411"/>
    <cellStyle name="Денежный 2 13 6" xfId="1412"/>
    <cellStyle name="Денежный 2 13 7" xfId="1413"/>
    <cellStyle name="Денежный 2 13 8" xfId="1414"/>
    <cellStyle name="Денежный 2 14" xfId="1415"/>
    <cellStyle name="Денежный 2 14 2" xfId="1416"/>
    <cellStyle name="Денежный 2 14 3" xfId="1417"/>
    <cellStyle name="Денежный 2 15" xfId="1418"/>
    <cellStyle name="Денежный 2 15 2" xfId="1419"/>
    <cellStyle name="Денежный 2 15 3" xfId="1420"/>
    <cellStyle name="Денежный 2 15 3 2" xfId="1421"/>
    <cellStyle name="Денежный 2 15 4" xfId="1422"/>
    <cellStyle name="Денежный 2 15 5" xfId="1423"/>
    <cellStyle name="Денежный 2 15 6" xfId="1424"/>
    <cellStyle name="Денежный 2 16" xfId="1425"/>
    <cellStyle name="Денежный 2 16 2" xfId="1426"/>
    <cellStyle name="Денежный 2 16 3" xfId="1427"/>
    <cellStyle name="Денежный 2 16 4" xfId="1428"/>
    <cellStyle name="Денежный 2 16 5" xfId="1429"/>
    <cellStyle name="Денежный 2 16 6" xfId="1430"/>
    <cellStyle name="Денежный 2 17" xfId="1431"/>
    <cellStyle name="Денежный 2 17 2" xfId="1432"/>
    <cellStyle name="Денежный 2 17 3" xfId="1433"/>
    <cellStyle name="Денежный 2 17 4" xfId="1434"/>
    <cellStyle name="Денежный 2 17 5" xfId="1435"/>
    <cellStyle name="Денежный 2 17 6" xfId="1436"/>
    <cellStyle name="Денежный 2 18" xfId="1437"/>
    <cellStyle name="Денежный 2 19" xfId="1438"/>
    <cellStyle name="Денежный 2 2" xfId="1439"/>
    <cellStyle name="Денежный 2 2 10" xfId="1440"/>
    <cellStyle name="Денежный 2 2 10 2" xfId="1441"/>
    <cellStyle name="Денежный 2 2 10 3" xfId="1442"/>
    <cellStyle name="Денежный 2 2 10 4" xfId="1443"/>
    <cellStyle name="Денежный 2 2 10 5" xfId="1444"/>
    <cellStyle name="Денежный 2 2 10 6" xfId="1445"/>
    <cellStyle name="Денежный 2 2 11" xfId="1446"/>
    <cellStyle name="Денежный 2 2 11 2" xfId="1447"/>
    <cellStyle name="Денежный 2 2 11 3" xfId="1448"/>
    <cellStyle name="Денежный 2 2 11 4" xfId="1449"/>
    <cellStyle name="Денежный 2 2 11 5" xfId="1450"/>
    <cellStyle name="Денежный 2 2 11 6" xfId="1451"/>
    <cellStyle name="Денежный 2 2 12" xfId="1452"/>
    <cellStyle name="Денежный 2 2 12 2" xfId="1453"/>
    <cellStyle name="Денежный 2 2 12 3" xfId="1454"/>
    <cellStyle name="Денежный 2 2 12 4" xfId="1455"/>
    <cellStyle name="Денежный 2 2 12 5" xfId="1456"/>
    <cellStyle name="Денежный 2 2 12 6" xfId="1457"/>
    <cellStyle name="Денежный 2 2 13" xfId="1458"/>
    <cellStyle name="Денежный 2 2 14" xfId="1459"/>
    <cellStyle name="Денежный 2 2 15" xfId="1460"/>
    <cellStyle name="Денежный 2 2 16" xfId="1461"/>
    <cellStyle name="Денежный 2 2 17" xfId="1462"/>
    <cellStyle name="Денежный 2 2 2" xfId="1463"/>
    <cellStyle name="Денежный 2 2 2 10" xfId="1464"/>
    <cellStyle name="Денежный 2 2 2 11" xfId="1465"/>
    <cellStyle name="Денежный 2 2 2 12" xfId="1466"/>
    <cellStyle name="Денежный 2 2 2 13" xfId="1467"/>
    <cellStyle name="Денежный 2 2 2 2" xfId="1468"/>
    <cellStyle name="Денежный 2 2 2 3" xfId="1469"/>
    <cellStyle name="Денежный 2 2 2 3 2" xfId="1470"/>
    <cellStyle name="Денежный 2 2 2 3 3" xfId="1471"/>
    <cellStyle name="Денежный 2 2 2 3 4" xfId="1472"/>
    <cellStyle name="Денежный 2 2 2 3 5" xfId="1473"/>
    <cellStyle name="Денежный 2 2 2 3 6" xfId="1474"/>
    <cellStyle name="Денежный 2 2 2 4" xfId="1475"/>
    <cellStyle name="Денежный 2 2 2 4 2" xfId="1476"/>
    <cellStyle name="Денежный 2 2 2 4 3" xfId="1477"/>
    <cellStyle name="Денежный 2 2 2 4 4" xfId="1478"/>
    <cellStyle name="Денежный 2 2 2 4 5" xfId="1479"/>
    <cellStyle name="Денежный 2 2 2 4 6" xfId="1480"/>
    <cellStyle name="Денежный 2 2 2 4 7" xfId="1481"/>
    <cellStyle name="Денежный 2 2 2 5" xfId="1482"/>
    <cellStyle name="Денежный 2 2 2 6" xfId="1483"/>
    <cellStyle name="Денежный 2 2 2 7" xfId="1484"/>
    <cellStyle name="Денежный 2 2 2 8" xfId="1485"/>
    <cellStyle name="Денежный 2 2 2 9" xfId="1486"/>
    <cellStyle name="Денежный 2 2 3" xfId="1487"/>
    <cellStyle name="Денежный 2 2 3 2" xfId="1488"/>
    <cellStyle name="Денежный 2 2 3 3" xfId="1489"/>
    <cellStyle name="Денежный 2 2 3 3 2" xfId="1490"/>
    <cellStyle name="Денежный 2 2 3 4" xfId="1491"/>
    <cellStyle name="Денежный 2 2 3 5" xfId="1492"/>
    <cellStyle name="Денежный 2 2 3 6" xfId="1493"/>
    <cellStyle name="Денежный 2 2 4" xfId="1494"/>
    <cellStyle name="Денежный 2 2 5" xfId="1495"/>
    <cellStyle name="Денежный 2 2 5 2" xfId="1496"/>
    <cellStyle name="Денежный 2 2 5 2 2" xfId="1497"/>
    <cellStyle name="Денежный 2 2 5 2 3" xfId="1498"/>
    <cellStyle name="Денежный 2 2 5 2 4" xfId="1499"/>
    <cellStyle name="Денежный 2 2 5 2 5" xfId="1500"/>
    <cellStyle name="Денежный 2 2 5 2 6" xfId="1501"/>
    <cellStyle name="Денежный 2 2 6" xfId="1502"/>
    <cellStyle name="Денежный 2 2 6 2" xfId="1503"/>
    <cellStyle name="Денежный 2 2 6 3" xfId="1504"/>
    <cellStyle name="Денежный 2 2 6 4" xfId="1505"/>
    <cellStyle name="Денежный 2 2 6 5" xfId="1506"/>
    <cellStyle name="Денежный 2 2 6 6" xfId="1507"/>
    <cellStyle name="Денежный 2 2 7" xfId="1508"/>
    <cellStyle name="Денежный 2 2 7 2" xfId="1509"/>
    <cellStyle name="Денежный 2 2 7 3" xfId="1510"/>
    <cellStyle name="Денежный 2 2 7 4" xfId="1511"/>
    <cellStyle name="Денежный 2 2 7 5" xfId="1512"/>
    <cellStyle name="Денежный 2 2 7 6" xfId="1513"/>
    <cellStyle name="Денежный 2 2 8" xfId="1514"/>
    <cellStyle name="Денежный 2 2 8 2" xfId="1515"/>
    <cellStyle name="Денежный 2 2 8 3" xfId="1516"/>
    <cellStyle name="Денежный 2 2 8 4" xfId="1517"/>
    <cellStyle name="Денежный 2 2 8 5" xfId="1518"/>
    <cellStyle name="Денежный 2 2 8 6" xfId="1519"/>
    <cellStyle name="Денежный 2 2 9" xfId="1520"/>
    <cellStyle name="Денежный 2 2 9 2" xfId="1521"/>
    <cellStyle name="Денежный 2 2 9 3" xfId="1522"/>
    <cellStyle name="Денежный 2 2 9 4" xfId="1523"/>
    <cellStyle name="Денежный 2 2 9 5" xfId="1524"/>
    <cellStyle name="Денежный 2 2 9 6" xfId="1525"/>
    <cellStyle name="Денежный 2 20" xfId="1526"/>
    <cellStyle name="Денежный 2 21" xfId="1527"/>
    <cellStyle name="Денежный 2 21 2" xfId="1528"/>
    <cellStyle name="Денежный 2 21 3" xfId="1529"/>
    <cellStyle name="Денежный 2 21 4" xfId="1530"/>
    <cellStyle name="Денежный 2 21 5" xfId="1531"/>
    <cellStyle name="Денежный 2 21 6" xfId="1532"/>
    <cellStyle name="Денежный 2 22" xfId="1533"/>
    <cellStyle name="Денежный 2 22 2" xfId="1534"/>
    <cellStyle name="Денежный 2 22 3" xfId="1535"/>
    <cellStyle name="Денежный 2 22 4" xfId="1536"/>
    <cellStyle name="Денежный 2 22 5" xfId="1537"/>
    <cellStyle name="Денежный 2 22 6" xfId="1538"/>
    <cellStyle name="Денежный 2 23" xfId="1539"/>
    <cellStyle name="Денежный 2 23 2" xfId="1540"/>
    <cellStyle name="Денежный 2 23 3" xfId="1541"/>
    <cellStyle name="Денежный 2 23 4" xfId="1542"/>
    <cellStyle name="Денежный 2 23 5" xfId="1543"/>
    <cellStyle name="Денежный 2 23 6" xfId="1544"/>
    <cellStyle name="Денежный 2 24" xfId="1545"/>
    <cellStyle name="Денежный 2 24 2" xfId="1546"/>
    <cellStyle name="Денежный 2 24 3" xfId="1547"/>
    <cellStyle name="Денежный 2 24 4" xfId="1548"/>
    <cellStyle name="Денежный 2 24 5" xfId="1549"/>
    <cellStyle name="Денежный 2 24 6" xfId="1550"/>
    <cellStyle name="Денежный 2 24 7" xfId="1551"/>
    <cellStyle name="Денежный 2 25" xfId="1552"/>
    <cellStyle name="Денежный 2 26" xfId="1553"/>
    <cellStyle name="Денежный 2 27" xfId="1554"/>
    <cellStyle name="Денежный 2 28" xfId="1555"/>
    <cellStyle name="Денежный 2 28 2" xfId="1556"/>
    <cellStyle name="Денежный 2 28 3" xfId="1557"/>
    <cellStyle name="Денежный 2 28 4" xfId="1558"/>
    <cellStyle name="Денежный 2 28 5" xfId="1559"/>
    <cellStyle name="Денежный 2 28 6" xfId="1560"/>
    <cellStyle name="Денежный 2 29" xfId="1561"/>
    <cellStyle name="Денежный 2 29 2" xfId="1562"/>
    <cellStyle name="Денежный 2 29 3" xfId="1563"/>
    <cellStyle name="Денежный 2 29 4" xfId="1564"/>
    <cellStyle name="Денежный 2 29 5" xfId="1565"/>
    <cellStyle name="Денежный 2 29 6" xfId="1566"/>
    <cellStyle name="Денежный 2 3" xfId="1567"/>
    <cellStyle name="Денежный 2 3 10" xfId="1568"/>
    <cellStyle name="Денежный 2 3 11" xfId="1569"/>
    <cellStyle name="Денежный 2 3 12" xfId="1570"/>
    <cellStyle name="Денежный 2 3 13" xfId="1571"/>
    <cellStyle name="Денежный 2 3 14" xfId="1572"/>
    <cellStyle name="Денежный 2 3 2" xfId="1573"/>
    <cellStyle name="Денежный 2 3 2 2" xfId="1574"/>
    <cellStyle name="Денежный 2 3 2 3" xfId="1575"/>
    <cellStyle name="Денежный 2 3 2 3 2" xfId="1576"/>
    <cellStyle name="Денежный 2 3 2 3 3" xfId="1577"/>
    <cellStyle name="Денежный 2 3 2 3 4" xfId="1578"/>
    <cellStyle name="Денежный 2 3 2 3 5" xfId="1579"/>
    <cellStyle name="Денежный 2 3 2 3 6" xfId="1580"/>
    <cellStyle name="Денежный 2 3 2 4" xfId="1581"/>
    <cellStyle name="Денежный 2 3 3" xfId="1582"/>
    <cellStyle name="Денежный 2 3 4" xfId="1583"/>
    <cellStyle name="Денежный 2 3 5" xfId="1584"/>
    <cellStyle name="Денежный 2 3 6" xfId="1585"/>
    <cellStyle name="Денежный 2 3 7" xfId="1586"/>
    <cellStyle name="Денежный 2 3 8" xfId="1587"/>
    <cellStyle name="Денежный 2 3 9" xfId="1588"/>
    <cellStyle name="Денежный 2 3 9 10" xfId="1589"/>
    <cellStyle name="Денежный 2 3 9 2" xfId="1590"/>
    <cellStyle name="Денежный 2 3 9 2 2" xfId="1591"/>
    <cellStyle name="Денежный 2 3 9 2 3" xfId="1592"/>
    <cellStyle name="Денежный 2 3 9 2 4" xfId="1593"/>
    <cellStyle name="Денежный 2 3 9 2 5" xfId="1594"/>
    <cellStyle name="Денежный 2 3 9 2 6" xfId="1595"/>
    <cellStyle name="Денежный 2 3 9 3" xfId="1596"/>
    <cellStyle name="Денежный 2 3 9 4" xfId="1597"/>
    <cellStyle name="Денежный 2 3 9 5" xfId="1598"/>
    <cellStyle name="Денежный 2 3 9 6" xfId="1599"/>
    <cellStyle name="Денежный 2 3 9 7" xfId="1600"/>
    <cellStyle name="Денежный 2 3 9 8" xfId="1601"/>
    <cellStyle name="Денежный 2 3 9 9" xfId="1602"/>
    <cellStyle name="Денежный 2 30" xfId="1603"/>
    <cellStyle name="Денежный 2 31" xfId="1604"/>
    <cellStyle name="Денежный 2 32" xfId="1605"/>
    <cellStyle name="Денежный 2 33" xfId="1606"/>
    <cellStyle name="Денежный 2 34" xfId="1607"/>
    <cellStyle name="Денежный 2 34 2" xfId="1608"/>
    <cellStyle name="Денежный 2 34 3" xfId="1609"/>
    <cellStyle name="Денежный 2 34 4" xfId="1610"/>
    <cellStyle name="Денежный 2 34 5" xfId="1611"/>
    <cellStyle name="Денежный 2 34 6" xfId="1612"/>
    <cellStyle name="Денежный 2 35" xfId="1613"/>
    <cellStyle name="Денежный 2 35 2" xfId="1614"/>
    <cellStyle name="Денежный 2 35 3" xfId="1615"/>
    <cellStyle name="Денежный 2 35 4" xfId="1616"/>
    <cellStyle name="Денежный 2 35 5" xfId="1617"/>
    <cellStyle name="Денежный 2 35 6" xfId="1618"/>
    <cellStyle name="Денежный 2 36" xfId="1619"/>
    <cellStyle name="Денежный 2 36 2" xfId="1620"/>
    <cellStyle name="Денежный 2 37" xfId="1621"/>
    <cellStyle name="Денежный 2 38" xfId="1622"/>
    <cellStyle name="Денежный 2 39" xfId="1623"/>
    <cellStyle name="Денежный 2 4" xfId="1624"/>
    <cellStyle name="Денежный 2 4 10" xfId="1625"/>
    <cellStyle name="Денежный 2 4 11" xfId="1626"/>
    <cellStyle name="Денежный 2 4 12" xfId="1627"/>
    <cellStyle name="Денежный 2 4 13" xfId="1628"/>
    <cellStyle name="Денежный 2 4 14" xfId="1629"/>
    <cellStyle name="Денежный 2 4 2" xfId="1630"/>
    <cellStyle name="Денежный 2 4 2 2" xfId="1631"/>
    <cellStyle name="Денежный 2 4 2 3" xfId="1632"/>
    <cellStyle name="Денежный 2 4 3" xfId="1633"/>
    <cellStyle name="Денежный 2 4 3 2" xfId="1634"/>
    <cellStyle name="Денежный 2 4 3 3" xfId="1635"/>
    <cellStyle name="Денежный 2 4 4" xfId="1636"/>
    <cellStyle name="Денежный 2 4 5" xfId="1637"/>
    <cellStyle name="Денежный 2 4 6" xfId="1638"/>
    <cellStyle name="Денежный 2 4 7" xfId="1639"/>
    <cellStyle name="Денежный 2 4 8" xfId="1640"/>
    <cellStyle name="Денежный 2 4 9" xfId="1641"/>
    <cellStyle name="Денежный 2 40" xfId="1642"/>
    <cellStyle name="Денежный 2 41" xfId="1643"/>
    <cellStyle name="Денежный 2 42" xfId="1644"/>
    <cellStyle name="Денежный 2 43" xfId="1645"/>
    <cellStyle name="Денежный 2 44" xfId="1646"/>
    <cellStyle name="Денежный 2 44 10" xfId="1647"/>
    <cellStyle name="Денежный 2 44 11" xfId="1648"/>
    <cellStyle name="Денежный 2 44 12" xfId="1649"/>
    <cellStyle name="Денежный 2 44 2" xfId="1650"/>
    <cellStyle name="Денежный 2 44 2 10" xfId="1651"/>
    <cellStyle name="Денежный 2 44 2 11" xfId="1652"/>
    <cellStyle name="Денежный 2 44 2 12" xfId="1653"/>
    <cellStyle name="Денежный 2 44 2 2" xfId="1654"/>
    <cellStyle name="Денежный 2 44 2 2 10" xfId="1655"/>
    <cellStyle name="Денежный 2 44 2 2 2" xfId="1656"/>
    <cellStyle name="Денежный 2 44 2 2 2 2" xfId="1657"/>
    <cellStyle name="Денежный 2 44 2 2 2 2 2" xfId="1658"/>
    <cellStyle name="Денежный 2 44 2 2 2 2 3" xfId="1659"/>
    <cellStyle name="Денежный 2 44 2 2 2 2 4" xfId="1660"/>
    <cellStyle name="Денежный 2 44 2 2 2 2 5" xfId="1661"/>
    <cellStyle name="Денежный 2 44 2 2 2 2 6" xfId="1662"/>
    <cellStyle name="Денежный 2 44 2 2 2 2 7" xfId="1663"/>
    <cellStyle name="Денежный 2 44 2 2 2 2 8" xfId="1664"/>
    <cellStyle name="Денежный 2 44 2 2 2 3" xfId="1665"/>
    <cellStyle name="Денежный 2 44 2 2 2 4" xfId="1666"/>
    <cellStyle name="Денежный 2 44 2 2 2 5" xfId="1667"/>
    <cellStyle name="Денежный 2 44 2 2 2 6" xfId="1668"/>
    <cellStyle name="Денежный 2 44 2 2 2 7" xfId="1669"/>
    <cellStyle name="Денежный 2 44 2 2 2 8" xfId="1670"/>
    <cellStyle name="Денежный 2 44 2 2 3" xfId="1671"/>
    <cellStyle name="Денежный 2 44 2 2 4" xfId="1672"/>
    <cellStyle name="Денежный 2 44 2 2 5" xfId="1673"/>
    <cellStyle name="Денежный 2 44 2 2 6" xfId="1674"/>
    <cellStyle name="Денежный 2 44 2 2 7" xfId="1675"/>
    <cellStyle name="Денежный 2 44 2 2 8" xfId="1676"/>
    <cellStyle name="Денежный 2 44 2 2 9" xfId="1677"/>
    <cellStyle name="Денежный 2 44 2 3" xfId="1678"/>
    <cellStyle name="Денежный 2 44 2 4" xfId="1679"/>
    <cellStyle name="Денежный 2 44 2 5" xfId="1680"/>
    <cellStyle name="Денежный 2 44 2 5 2" xfId="1681"/>
    <cellStyle name="Денежный 2 44 2 5 2 2" xfId="1682"/>
    <cellStyle name="Денежный 2 44 2 5 2 3" xfId="1683"/>
    <cellStyle name="Денежный 2 44 2 5 2 4" xfId="1684"/>
    <cellStyle name="Денежный 2 44 2 5 2 5" xfId="1685"/>
    <cellStyle name="Денежный 2 44 2 5 2 6" xfId="1686"/>
    <cellStyle name="Денежный 2 44 2 5 2 7" xfId="1687"/>
    <cellStyle name="Денежный 2 44 2 5 2 8" xfId="1688"/>
    <cellStyle name="Денежный 2 44 2 5 3" xfId="1689"/>
    <cellStyle name="Денежный 2 44 2 5 4" xfId="1690"/>
    <cellStyle name="Денежный 2 44 2 5 5" xfId="1691"/>
    <cellStyle name="Денежный 2 44 2 5 6" xfId="1692"/>
    <cellStyle name="Денежный 2 44 2 5 7" xfId="1693"/>
    <cellStyle name="Денежный 2 44 2 5 8" xfId="1694"/>
    <cellStyle name="Денежный 2 44 2 6" xfId="1695"/>
    <cellStyle name="Денежный 2 44 2 7" xfId="1696"/>
    <cellStyle name="Денежный 2 44 2 8" xfId="1697"/>
    <cellStyle name="Денежный 2 44 2 9" xfId="1698"/>
    <cellStyle name="Денежный 2 44 3" xfId="1699"/>
    <cellStyle name="Денежный 2 44 3 10" xfId="1700"/>
    <cellStyle name="Денежный 2 44 3 2" xfId="1701"/>
    <cellStyle name="Денежный 2 44 3 2 2" xfId="1702"/>
    <cellStyle name="Денежный 2 44 3 2 2 2" xfId="1703"/>
    <cellStyle name="Денежный 2 44 3 2 2 3" xfId="1704"/>
    <cellStyle name="Денежный 2 44 3 2 2 4" xfId="1705"/>
    <cellStyle name="Денежный 2 44 3 2 2 5" xfId="1706"/>
    <cellStyle name="Денежный 2 44 3 2 2 6" xfId="1707"/>
    <cellStyle name="Денежный 2 44 3 2 2 7" xfId="1708"/>
    <cellStyle name="Денежный 2 44 3 2 2 8" xfId="1709"/>
    <cellStyle name="Денежный 2 44 3 2 3" xfId="1710"/>
    <cellStyle name="Денежный 2 44 3 2 4" xfId="1711"/>
    <cellStyle name="Денежный 2 44 3 2 5" xfId="1712"/>
    <cellStyle name="Денежный 2 44 3 2 6" xfId="1713"/>
    <cellStyle name="Денежный 2 44 3 2 7" xfId="1714"/>
    <cellStyle name="Денежный 2 44 3 2 8" xfId="1715"/>
    <cellStyle name="Денежный 2 44 3 3" xfId="1716"/>
    <cellStyle name="Денежный 2 44 3 4" xfId="1717"/>
    <cellStyle name="Денежный 2 44 3 5" xfId="1718"/>
    <cellStyle name="Денежный 2 44 3 6" xfId="1719"/>
    <cellStyle name="Денежный 2 44 3 7" xfId="1720"/>
    <cellStyle name="Денежный 2 44 3 8" xfId="1721"/>
    <cellStyle name="Денежный 2 44 3 9" xfId="1722"/>
    <cellStyle name="Денежный 2 44 4" xfId="1723"/>
    <cellStyle name="Денежный 2 44 5" xfId="1724"/>
    <cellStyle name="Денежный 2 44 5 2" xfId="1725"/>
    <cellStyle name="Денежный 2 44 5 2 2" xfId="1726"/>
    <cellStyle name="Денежный 2 44 5 2 3" xfId="1727"/>
    <cellStyle name="Денежный 2 44 5 2 4" xfId="1728"/>
    <cellStyle name="Денежный 2 44 5 2 5" xfId="1729"/>
    <cellStyle name="Денежный 2 44 5 2 6" xfId="1730"/>
    <cellStyle name="Денежный 2 44 5 2 7" xfId="1731"/>
    <cellStyle name="Денежный 2 44 5 2 8" xfId="1732"/>
    <cellStyle name="Денежный 2 44 5 3" xfId="1733"/>
    <cellStyle name="Денежный 2 44 5 4" xfId="1734"/>
    <cellStyle name="Денежный 2 44 5 5" xfId="1735"/>
    <cellStyle name="Денежный 2 44 5 6" xfId="1736"/>
    <cellStyle name="Денежный 2 44 5 7" xfId="1737"/>
    <cellStyle name="Денежный 2 44 5 8" xfId="1738"/>
    <cellStyle name="Денежный 2 44 6" xfId="1739"/>
    <cellStyle name="Денежный 2 44 7" xfId="1740"/>
    <cellStyle name="Денежный 2 44 8" xfId="1741"/>
    <cellStyle name="Денежный 2 44 9" xfId="1742"/>
    <cellStyle name="Денежный 2 45" xfId="1743"/>
    <cellStyle name="Денежный 2 45 2" xfId="1744"/>
    <cellStyle name="Денежный 2 45 3" xfId="1745"/>
    <cellStyle name="Денежный 2 45 4" xfId="1746"/>
    <cellStyle name="Денежный 2 45 5" xfId="1747"/>
    <cellStyle name="Денежный 2 45 6" xfId="1748"/>
    <cellStyle name="Денежный 2 46" xfId="1749"/>
    <cellStyle name="Денежный 2 47" xfId="1750"/>
    <cellStyle name="Денежный 2 48" xfId="1751"/>
    <cellStyle name="Денежный 2 49" xfId="1752"/>
    <cellStyle name="Денежный 2 49 10" xfId="1753"/>
    <cellStyle name="Денежный 2 49 2" xfId="1754"/>
    <cellStyle name="Денежный 2 49 2 2" xfId="1755"/>
    <cellStyle name="Денежный 2 49 2 2 2" xfId="1756"/>
    <cellStyle name="Денежный 2 49 2 2 3" xfId="1757"/>
    <cellStyle name="Денежный 2 49 2 2 4" xfId="1758"/>
    <cellStyle name="Денежный 2 49 2 2 5" xfId="1759"/>
    <cellStyle name="Денежный 2 49 2 2 6" xfId="1760"/>
    <cellStyle name="Денежный 2 49 2 2 7" xfId="1761"/>
    <cellStyle name="Денежный 2 49 2 2 8" xfId="1762"/>
    <cellStyle name="Денежный 2 49 2 3" xfId="1763"/>
    <cellStyle name="Денежный 2 49 2 4" xfId="1764"/>
    <cellStyle name="Денежный 2 49 2 5" xfId="1765"/>
    <cellStyle name="Денежный 2 49 2 6" xfId="1766"/>
    <cellStyle name="Денежный 2 49 2 7" xfId="1767"/>
    <cellStyle name="Денежный 2 49 2 8" xfId="1768"/>
    <cellStyle name="Денежный 2 49 3" xfId="1769"/>
    <cellStyle name="Денежный 2 49 4" xfId="1770"/>
    <cellStyle name="Денежный 2 49 5" xfId="1771"/>
    <cellStyle name="Денежный 2 49 6" xfId="1772"/>
    <cellStyle name="Денежный 2 49 7" xfId="1773"/>
    <cellStyle name="Денежный 2 49 8" xfId="1774"/>
    <cellStyle name="Денежный 2 49 9" xfId="1775"/>
    <cellStyle name="Денежный 2 5" xfId="1776"/>
    <cellStyle name="Денежный 2 5 10" xfId="1777"/>
    <cellStyle name="Денежный 2 5 10 2" xfId="1778"/>
    <cellStyle name="Денежный 2 5 11" xfId="1779"/>
    <cellStyle name="Денежный 2 5 12" xfId="1780"/>
    <cellStyle name="Денежный 2 5 13" xfId="1781"/>
    <cellStyle name="Денежный 2 5 2" xfId="1782"/>
    <cellStyle name="Денежный 2 5 2 2" xfId="1783"/>
    <cellStyle name="Денежный 2 5 2 3" xfId="1784"/>
    <cellStyle name="Денежный 2 5 2 4" xfId="1785"/>
    <cellStyle name="Денежный 2 5 2 5" xfId="1786"/>
    <cellStyle name="Денежный 2 5 2 6" xfId="1787"/>
    <cellStyle name="Денежный 2 5 2 7" xfId="1788"/>
    <cellStyle name="Денежный 2 5 2 8" xfId="1789"/>
    <cellStyle name="Денежный 2 5 2 9" xfId="1790"/>
    <cellStyle name="Денежный 2 5 3" xfId="1791"/>
    <cellStyle name="Денежный 2 5 3 2" xfId="1792"/>
    <cellStyle name="Денежный 2 5 3 3" xfId="1793"/>
    <cellStyle name="Денежный 2 5 3 4" xfId="1794"/>
    <cellStyle name="Денежный 2 5 3 5" xfId="1795"/>
    <cellStyle name="Денежный 2 5 3 6" xfId="1796"/>
    <cellStyle name="Денежный 2 5 3 6 2" xfId="1797"/>
    <cellStyle name="Денежный 2 5 3 7" xfId="1798"/>
    <cellStyle name="Денежный 2 5 3 8" xfId="1799"/>
    <cellStyle name="Денежный 2 5 3 9" xfId="1800"/>
    <cellStyle name="Денежный 2 5 4" xfId="1801"/>
    <cellStyle name="Денежный 2 5 4 2" xfId="1802"/>
    <cellStyle name="Денежный 2 5 4 3" xfId="1803"/>
    <cellStyle name="Денежный 2 5 4 4" xfId="1804"/>
    <cellStyle name="Денежный 2 5 4 5" xfId="1805"/>
    <cellStyle name="Денежный 2 5 4 6" xfId="1806"/>
    <cellStyle name="Денежный 2 5 4 7" xfId="1807"/>
    <cellStyle name="Денежный 2 5 4 8" xfId="1808"/>
    <cellStyle name="Денежный 2 5 4 9" xfId="1809"/>
    <cellStyle name="Денежный 2 5 5" xfId="1810"/>
    <cellStyle name="Денежный 2 5 6" xfId="1811"/>
    <cellStyle name="Денежный 2 5 6 2" xfId="1812"/>
    <cellStyle name="Денежный 2 5 6 3" xfId="1813"/>
    <cellStyle name="Денежный 2 5 6 4" xfId="1814"/>
    <cellStyle name="Денежный 2 5 6 5" xfId="1815"/>
    <cellStyle name="Денежный 2 5 6 6" xfId="1816"/>
    <cellStyle name="Денежный 2 5 7" xfId="1817"/>
    <cellStyle name="Денежный 2 5 7 2" xfId="1818"/>
    <cellStyle name="Денежный 2 5 7 3" xfId="1819"/>
    <cellStyle name="Денежный 2 5 7 4" xfId="1820"/>
    <cellStyle name="Денежный 2 5 7 5" xfId="1821"/>
    <cellStyle name="Денежный 2 5 7 6" xfId="1822"/>
    <cellStyle name="Денежный 2 5 8" xfId="1823"/>
    <cellStyle name="Денежный 2 5 9" xfId="1824"/>
    <cellStyle name="Денежный 2 5 9 2" xfId="1825"/>
    <cellStyle name="Денежный 2 50" xfId="1826"/>
    <cellStyle name="Денежный 2 51" xfId="1827"/>
    <cellStyle name="Денежный 2 52" xfId="1828"/>
    <cellStyle name="Денежный 2 53" xfId="1829"/>
    <cellStyle name="Денежный 2 53 2" xfId="1830"/>
    <cellStyle name="Денежный 2 53 2 2" xfId="1831"/>
    <cellStyle name="Денежный 2 53 2 3" xfId="1832"/>
    <cellStyle name="Денежный 2 53 2 4" xfId="1833"/>
    <cellStyle name="Денежный 2 53 2 5" xfId="1834"/>
    <cellStyle name="Денежный 2 53 2 6" xfId="1835"/>
    <cellStyle name="Денежный 2 53 2 7" xfId="1836"/>
    <cellStyle name="Денежный 2 53 2 8" xfId="1837"/>
    <cellStyle name="Денежный 2 53 3" xfId="1838"/>
    <cellStyle name="Денежный 2 53 4" xfId="1839"/>
    <cellStyle name="Денежный 2 53 5" xfId="1840"/>
    <cellStyle name="Денежный 2 53 6" xfId="1841"/>
    <cellStyle name="Денежный 2 53 7" xfId="1842"/>
    <cellStyle name="Денежный 2 53 8" xfId="1843"/>
    <cellStyle name="Денежный 2 54" xfId="1844"/>
    <cellStyle name="Денежный 2 55" xfId="1845"/>
    <cellStyle name="Денежный 2 56" xfId="1846"/>
    <cellStyle name="Денежный 2 57" xfId="1847"/>
    <cellStyle name="Денежный 2 58" xfId="1848"/>
    <cellStyle name="Денежный 2 59" xfId="1849"/>
    <cellStyle name="Денежный 2 6" xfId="1850"/>
    <cellStyle name="Денежный 2 6 2" xfId="1851"/>
    <cellStyle name="Денежный 2 6 3" xfId="1852"/>
    <cellStyle name="Денежный 2 6 4" xfId="1853"/>
    <cellStyle name="Денежный 2 6 5" xfId="1854"/>
    <cellStyle name="Денежный 2 6 6" xfId="1855"/>
    <cellStyle name="Денежный 2 60" xfId="1856"/>
    <cellStyle name="Денежный 2 7" xfId="1857"/>
    <cellStyle name="Денежный 2 7 2" xfId="1858"/>
    <cellStyle name="Денежный 2 7 3" xfId="1859"/>
    <cellStyle name="Денежный 2 7 4" xfId="1860"/>
    <cellStyle name="Денежный 2 7 5" xfId="1861"/>
    <cellStyle name="Денежный 2 7 6" xfId="1862"/>
    <cellStyle name="Денежный 2 8" xfId="1863"/>
    <cellStyle name="Денежный 2 8 2" xfId="1864"/>
    <cellStyle name="Денежный 2 8 3" xfId="1865"/>
    <cellStyle name="Денежный 2 8 4" xfId="1866"/>
    <cellStyle name="Денежный 2 8 5" xfId="1867"/>
    <cellStyle name="Денежный 2 8 6" xfId="1868"/>
    <cellStyle name="Денежный 2 9" xfId="1869"/>
    <cellStyle name="Денежный 2 9 2" xfId="1870"/>
    <cellStyle name="Денежный 2 9 3" xfId="1871"/>
    <cellStyle name="Денежный 2 9 4" xfId="1872"/>
    <cellStyle name="Денежный 2 9 5" xfId="1873"/>
    <cellStyle name="Денежный 2 9 6" xfId="1874"/>
    <cellStyle name="Денежный 2_МЛ" xfId="1875"/>
    <cellStyle name="Денежный 20" xfId="1876"/>
    <cellStyle name="Денежный 20 2" xfId="1877"/>
    <cellStyle name="Денежный 21" xfId="1878"/>
    <cellStyle name="Денежный 22" xfId="1879"/>
    <cellStyle name="Денежный 23" xfId="1880"/>
    <cellStyle name="Денежный 24" xfId="1881"/>
    <cellStyle name="Денежный 24 10" xfId="1882"/>
    <cellStyle name="Денежный 24 11" xfId="1883"/>
    <cellStyle name="Денежный 24 12" xfId="1884"/>
    <cellStyle name="Денежный 24 12 2" xfId="1885"/>
    <cellStyle name="Денежный 24 13" xfId="1886"/>
    <cellStyle name="Денежный 24 14" xfId="1887"/>
    <cellStyle name="Денежный 24 15" xfId="1888"/>
    <cellStyle name="Денежный 24 2" xfId="1889"/>
    <cellStyle name="Денежный 24 2 2" xfId="1890"/>
    <cellStyle name="Денежный 24 2 2 2" xfId="1891"/>
    <cellStyle name="Денежный 24 2 2 2 2" xfId="1892"/>
    <cellStyle name="Денежный 24 2 2 3" xfId="1893"/>
    <cellStyle name="Денежный 24 2 2 3 10" xfId="1894"/>
    <cellStyle name="Денежный 24 2 2 3 11" xfId="1895"/>
    <cellStyle name="Денежный 24 2 2 3 12" xfId="1896"/>
    <cellStyle name="Денежный 24 2 2 3 2" xfId="1897"/>
    <cellStyle name="Денежный 24 2 2 3 2 10" xfId="1898"/>
    <cellStyle name="Денежный 24 2 2 3 2 11" xfId="1899"/>
    <cellStyle name="Денежный 24 2 2 3 2 12" xfId="1900"/>
    <cellStyle name="Денежный 24 2 2 3 2 2" xfId="1901"/>
    <cellStyle name="Денежный 24 2 2 3 2 2 10" xfId="1902"/>
    <cellStyle name="Денежный 24 2 2 3 2 2 2" xfId="1903"/>
    <cellStyle name="Денежный 24 2 2 3 2 2 2 2" xfId="1904"/>
    <cellStyle name="Денежный 24 2 2 3 2 2 2 2 2" xfId="1905"/>
    <cellStyle name="Денежный 24 2 2 3 2 2 2 2 3" xfId="1906"/>
    <cellStyle name="Денежный 24 2 2 3 2 2 2 2 4" xfId="1907"/>
    <cellStyle name="Денежный 24 2 2 3 2 2 2 2 5" xfId="1908"/>
    <cellStyle name="Денежный 24 2 2 3 2 2 2 2 6" xfId="1909"/>
    <cellStyle name="Денежный 24 2 2 3 2 2 2 2 7" xfId="1910"/>
    <cellStyle name="Денежный 24 2 2 3 2 2 2 2 8" xfId="1911"/>
    <cellStyle name="Денежный 24 2 2 3 2 2 2 3" xfId="1912"/>
    <cellStyle name="Денежный 24 2 2 3 2 2 2 4" xfId="1913"/>
    <cellStyle name="Денежный 24 2 2 3 2 2 2 5" xfId="1914"/>
    <cellStyle name="Денежный 24 2 2 3 2 2 2 6" xfId="1915"/>
    <cellStyle name="Денежный 24 2 2 3 2 2 2 7" xfId="1916"/>
    <cellStyle name="Денежный 24 2 2 3 2 2 2 8" xfId="1917"/>
    <cellStyle name="Денежный 24 2 2 3 2 2 3" xfId="1918"/>
    <cellStyle name="Денежный 24 2 2 3 2 2 4" xfId="1919"/>
    <cellStyle name="Денежный 24 2 2 3 2 2 5" xfId="1920"/>
    <cellStyle name="Денежный 24 2 2 3 2 2 6" xfId="1921"/>
    <cellStyle name="Денежный 24 2 2 3 2 2 7" xfId="1922"/>
    <cellStyle name="Денежный 24 2 2 3 2 2 8" xfId="1923"/>
    <cellStyle name="Денежный 24 2 2 3 2 2 9" xfId="1924"/>
    <cellStyle name="Денежный 24 2 2 3 2 3" xfId="1925"/>
    <cellStyle name="Денежный 24 2 2 3 2 4" xfId="1926"/>
    <cellStyle name="Денежный 24 2 2 3 2 5" xfId="1927"/>
    <cellStyle name="Денежный 24 2 2 3 2 5 2" xfId="1928"/>
    <cellStyle name="Денежный 24 2 2 3 2 5 2 2" xfId="1929"/>
    <cellStyle name="Денежный 24 2 2 3 2 5 2 3" xfId="1930"/>
    <cellStyle name="Денежный 24 2 2 3 2 5 2 4" xfId="1931"/>
    <cellStyle name="Денежный 24 2 2 3 2 5 2 5" xfId="1932"/>
    <cellStyle name="Денежный 24 2 2 3 2 5 2 6" xfId="1933"/>
    <cellStyle name="Денежный 24 2 2 3 2 5 2 7" xfId="1934"/>
    <cellStyle name="Денежный 24 2 2 3 2 5 2 8" xfId="1935"/>
    <cellStyle name="Денежный 24 2 2 3 2 5 3" xfId="1936"/>
    <cellStyle name="Денежный 24 2 2 3 2 5 4" xfId="1937"/>
    <cellStyle name="Денежный 24 2 2 3 2 5 5" xfId="1938"/>
    <cellStyle name="Денежный 24 2 2 3 2 5 6" xfId="1939"/>
    <cellStyle name="Денежный 24 2 2 3 2 5 7" xfId="1940"/>
    <cellStyle name="Денежный 24 2 2 3 2 5 8" xfId="1941"/>
    <cellStyle name="Денежный 24 2 2 3 2 6" xfId="1942"/>
    <cellStyle name="Денежный 24 2 2 3 2 7" xfId="1943"/>
    <cellStyle name="Денежный 24 2 2 3 2 8" xfId="1944"/>
    <cellStyle name="Денежный 24 2 2 3 2 9" xfId="1945"/>
    <cellStyle name="Денежный 24 2 2 3 3" xfId="1946"/>
    <cellStyle name="Денежный 24 2 2 3 3 10" xfId="1947"/>
    <cellStyle name="Денежный 24 2 2 3 3 2" xfId="1948"/>
    <cellStyle name="Денежный 24 2 2 3 3 2 2" xfId="1949"/>
    <cellStyle name="Денежный 24 2 2 3 3 2 2 2" xfId="1950"/>
    <cellStyle name="Денежный 24 2 2 3 3 2 2 3" xfId="1951"/>
    <cellStyle name="Денежный 24 2 2 3 3 2 2 4" xfId="1952"/>
    <cellStyle name="Денежный 24 2 2 3 3 2 2 5" xfId="1953"/>
    <cellStyle name="Денежный 24 2 2 3 3 2 2 6" xfId="1954"/>
    <cellStyle name="Денежный 24 2 2 3 3 2 2 7" xfId="1955"/>
    <cellStyle name="Денежный 24 2 2 3 3 2 2 8" xfId="1956"/>
    <cellStyle name="Денежный 24 2 2 3 3 2 3" xfId="1957"/>
    <cellStyle name="Денежный 24 2 2 3 3 2 4" xfId="1958"/>
    <cellStyle name="Денежный 24 2 2 3 3 2 5" xfId="1959"/>
    <cellStyle name="Денежный 24 2 2 3 3 2 6" xfId="1960"/>
    <cellStyle name="Денежный 24 2 2 3 3 2 7" xfId="1961"/>
    <cellStyle name="Денежный 24 2 2 3 3 2 8" xfId="1962"/>
    <cellStyle name="Денежный 24 2 2 3 3 3" xfId="1963"/>
    <cellStyle name="Денежный 24 2 2 3 3 4" xfId="1964"/>
    <cellStyle name="Денежный 24 2 2 3 3 5" xfId="1965"/>
    <cellStyle name="Денежный 24 2 2 3 3 6" xfId="1966"/>
    <cellStyle name="Денежный 24 2 2 3 3 7" xfId="1967"/>
    <cellStyle name="Денежный 24 2 2 3 3 8" xfId="1968"/>
    <cellStyle name="Денежный 24 2 2 3 3 9" xfId="1969"/>
    <cellStyle name="Денежный 24 2 2 3 4" xfId="1970"/>
    <cellStyle name="Денежный 24 2 2 3 5" xfId="1971"/>
    <cellStyle name="Денежный 24 2 2 3 5 2" xfId="1972"/>
    <cellStyle name="Денежный 24 2 2 3 5 2 2" xfId="1973"/>
    <cellStyle name="Денежный 24 2 2 3 5 2 3" xfId="1974"/>
    <cellStyle name="Денежный 24 2 2 3 5 2 4" xfId="1975"/>
    <cellStyle name="Денежный 24 2 2 3 5 2 5" xfId="1976"/>
    <cellStyle name="Денежный 24 2 2 3 5 2 6" xfId="1977"/>
    <cellStyle name="Денежный 24 2 2 3 5 2 7" xfId="1978"/>
    <cellStyle name="Денежный 24 2 2 3 5 2 8" xfId="1979"/>
    <cellStyle name="Денежный 24 2 2 3 5 3" xfId="1980"/>
    <cellStyle name="Денежный 24 2 2 3 5 4" xfId="1981"/>
    <cellStyle name="Денежный 24 2 2 3 5 5" xfId="1982"/>
    <cellStyle name="Денежный 24 2 2 3 5 6" xfId="1983"/>
    <cellStyle name="Денежный 24 2 2 3 5 7" xfId="1984"/>
    <cellStyle name="Денежный 24 2 2 3 5 8" xfId="1985"/>
    <cellStyle name="Денежный 24 2 2 3 6" xfId="1986"/>
    <cellStyle name="Денежный 24 2 2 3 7" xfId="1987"/>
    <cellStyle name="Денежный 24 2 2 3 8" xfId="1988"/>
    <cellStyle name="Денежный 24 2 2 3 9" xfId="1989"/>
    <cellStyle name="Денежный 24 2 2 4" xfId="1990"/>
    <cellStyle name="Денежный 24 2 3" xfId="1991"/>
    <cellStyle name="Денежный 24 2 4" xfId="1992"/>
    <cellStyle name="Денежный 24 3" xfId="1993"/>
    <cellStyle name="Денежный 24 3 10" xfId="1994"/>
    <cellStyle name="Денежный 24 3 11" xfId="1995"/>
    <cellStyle name="Денежный 24 3 11 2" xfId="1996"/>
    <cellStyle name="Денежный 24 3 11 2 2" xfId="1997"/>
    <cellStyle name="Денежный 24 3 11 2 3" xfId="1998"/>
    <cellStyle name="Денежный 24 3 11 2 4" xfId="1999"/>
    <cellStyle name="Денежный 24 3 11 2 5" xfId="2000"/>
    <cellStyle name="Денежный 24 3 11 2 6" xfId="2001"/>
    <cellStyle name="Денежный 24 3 11 2 7" xfId="2002"/>
    <cellStyle name="Денежный 24 3 11 2 8" xfId="2003"/>
    <cellStyle name="Денежный 24 3 11 3" xfId="2004"/>
    <cellStyle name="Денежный 24 3 11 4" xfId="2005"/>
    <cellStyle name="Денежный 24 3 11 5" xfId="2006"/>
    <cellStyle name="Денежный 24 3 11 6" xfId="2007"/>
    <cellStyle name="Денежный 24 3 11 7" xfId="2008"/>
    <cellStyle name="Денежный 24 3 11 8" xfId="2009"/>
    <cellStyle name="Денежный 24 3 12" xfId="2010"/>
    <cellStyle name="Денежный 24 3 13" xfId="2011"/>
    <cellStyle name="Денежный 24 3 14" xfId="2012"/>
    <cellStyle name="Денежный 24 3 15" xfId="2013"/>
    <cellStyle name="Денежный 24 3 16" xfId="2014"/>
    <cellStyle name="Денежный 24 3 17" xfId="2015"/>
    <cellStyle name="Денежный 24 3 18" xfId="2016"/>
    <cellStyle name="Денежный 24 3 19" xfId="2017"/>
    <cellStyle name="Денежный 24 3 2" xfId="2018"/>
    <cellStyle name="Денежный 24 3 3" xfId="2019"/>
    <cellStyle name="Денежный 24 3 4" xfId="2020"/>
    <cellStyle name="Денежный 24 3 5" xfId="2021"/>
    <cellStyle name="Денежный 24 3 6" xfId="2022"/>
    <cellStyle name="Денежный 24 3 6 10" xfId="2023"/>
    <cellStyle name="Денежный 24 3 6 11" xfId="2024"/>
    <cellStyle name="Денежный 24 3 6 12" xfId="2025"/>
    <cellStyle name="Денежный 24 3 6 2" xfId="2026"/>
    <cellStyle name="Денежный 24 3 6 2 10" xfId="2027"/>
    <cellStyle name="Денежный 24 3 6 2 11" xfId="2028"/>
    <cellStyle name="Денежный 24 3 6 2 12" xfId="2029"/>
    <cellStyle name="Денежный 24 3 6 2 2" xfId="2030"/>
    <cellStyle name="Денежный 24 3 6 2 2 10" xfId="2031"/>
    <cellStyle name="Денежный 24 3 6 2 2 2" xfId="2032"/>
    <cellStyle name="Денежный 24 3 6 2 2 2 2" xfId="2033"/>
    <cellStyle name="Денежный 24 3 6 2 2 2 2 2" xfId="2034"/>
    <cellStyle name="Денежный 24 3 6 2 2 2 2 3" xfId="2035"/>
    <cellStyle name="Денежный 24 3 6 2 2 2 2 4" xfId="2036"/>
    <cellStyle name="Денежный 24 3 6 2 2 2 2 5" xfId="2037"/>
    <cellStyle name="Денежный 24 3 6 2 2 2 2 6" xfId="2038"/>
    <cellStyle name="Денежный 24 3 6 2 2 2 2 7" xfId="2039"/>
    <cellStyle name="Денежный 24 3 6 2 2 2 2 8" xfId="2040"/>
    <cellStyle name="Денежный 24 3 6 2 2 2 3" xfId="2041"/>
    <cellStyle name="Денежный 24 3 6 2 2 2 4" xfId="2042"/>
    <cellStyle name="Денежный 24 3 6 2 2 2 5" xfId="2043"/>
    <cellStyle name="Денежный 24 3 6 2 2 2 6" xfId="2044"/>
    <cellStyle name="Денежный 24 3 6 2 2 2 7" xfId="2045"/>
    <cellStyle name="Денежный 24 3 6 2 2 2 8" xfId="2046"/>
    <cellStyle name="Денежный 24 3 6 2 2 3" xfId="2047"/>
    <cellStyle name="Денежный 24 3 6 2 2 4" xfId="2048"/>
    <cellStyle name="Денежный 24 3 6 2 2 5" xfId="2049"/>
    <cellStyle name="Денежный 24 3 6 2 2 6" xfId="2050"/>
    <cellStyle name="Денежный 24 3 6 2 2 7" xfId="2051"/>
    <cellStyle name="Денежный 24 3 6 2 2 8" xfId="2052"/>
    <cellStyle name="Денежный 24 3 6 2 2 9" xfId="2053"/>
    <cellStyle name="Денежный 24 3 6 2 3" xfId="2054"/>
    <cellStyle name="Денежный 24 3 6 2 4" xfId="2055"/>
    <cellStyle name="Денежный 24 3 6 2 5" xfId="2056"/>
    <cellStyle name="Денежный 24 3 6 2 5 2" xfId="2057"/>
    <cellStyle name="Денежный 24 3 6 2 5 2 2" xfId="2058"/>
    <cellStyle name="Денежный 24 3 6 2 5 2 3" xfId="2059"/>
    <cellStyle name="Денежный 24 3 6 2 5 2 4" xfId="2060"/>
    <cellStyle name="Денежный 24 3 6 2 5 2 5" xfId="2061"/>
    <cellStyle name="Денежный 24 3 6 2 5 2 6" xfId="2062"/>
    <cellStyle name="Денежный 24 3 6 2 5 2 7" xfId="2063"/>
    <cellStyle name="Денежный 24 3 6 2 5 2 8" xfId="2064"/>
    <cellStyle name="Денежный 24 3 6 2 5 3" xfId="2065"/>
    <cellStyle name="Денежный 24 3 6 2 5 4" xfId="2066"/>
    <cellStyle name="Денежный 24 3 6 2 5 5" xfId="2067"/>
    <cellStyle name="Денежный 24 3 6 2 5 6" xfId="2068"/>
    <cellStyle name="Денежный 24 3 6 2 5 7" xfId="2069"/>
    <cellStyle name="Денежный 24 3 6 2 5 8" xfId="2070"/>
    <cellStyle name="Денежный 24 3 6 2 6" xfId="2071"/>
    <cellStyle name="Денежный 24 3 6 2 7" xfId="2072"/>
    <cellStyle name="Денежный 24 3 6 2 8" xfId="2073"/>
    <cellStyle name="Денежный 24 3 6 2 9" xfId="2074"/>
    <cellStyle name="Денежный 24 3 6 3" xfId="2075"/>
    <cellStyle name="Денежный 24 3 6 3 10" xfId="2076"/>
    <cellStyle name="Денежный 24 3 6 3 2" xfId="2077"/>
    <cellStyle name="Денежный 24 3 6 3 2 2" xfId="2078"/>
    <cellStyle name="Денежный 24 3 6 3 2 2 2" xfId="2079"/>
    <cellStyle name="Денежный 24 3 6 3 2 2 3" xfId="2080"/>
    <cellStyle name="Денежный 24 3 6 3 2 2 4" xfId="2081"/>
    <cellStyle name="Денежный 24 3 6 3 2 2 5" xfId="2082"/>
    <cellStyle name="Денежный 24 3 6 3 2 2 6" xfId="2083"/>
    <cellStyle name="Денежный 24 3 6 3 2 2 7" xfId="2084"/>
    <cellStyle name="Денежный 24 3 6 3 2 2 8" xfId="2085"/>
    <cellStyle name="Денежный 24 3 6 3 2 3" xfId="2086"/>
    <cellStyle name="Денежный 24 3 6 3 2 4" xfId="2087"/>
    <cellStyle name="Денежный 24 3 6 3 2 5" xfId="2088"/>
    <cellStyle name="Денежный 24 3 6 3 2 6" xfId="2089"/>
    <cellStyle name="Денежный 24 3 6 3 2 7" xfId="2090"/>
    <cellStyle name="Денежный 24 3 6 3 2 8" xfId="2091"/>
    <cellStyle name="Денежный 24 3 6 3 3" xfId="2092"/>
    <cellStyle name="Денежный 24 3 6 3 4" xfId="2093"/>
    <cellStyle name="Денежный 24 3 6 3 5" xfId="2094"/>
    <cellStyle name="Денежный 24 3 6 3 6" xfId="2095"/>
    <cellStyle name="Денежный 24 3 6 3 7" xfId="2096"/>
    <cellStyle name="Денежный 24 3 6 3 8" xfId="2097"/>
    <cellStyle name="Денежный 24 3 6 3 9" xfId="2098"/>
    <cellStyle name="Денежный 24 3 6 4" xfId="2099"/>
    <cellStyle name="Денежный 24 3 6 5" xfId="2100"/>
    <cellStyle name="Денежный 24 3 6 5 2" xfId="2101"/>
    <cellStyle name="Денежный 24 3 6 5 2 2" xfId="2102"/>
    <cellStyle name="Денежный 24 3 6 5 2 3" xfId="2103"/>
    <cellStyle name="Денежный 24 3 6 5 2 4" xfId="2104"/>
    <cellStyle name="Денежный 24 3 6 5 2 5" xfId="2105"/>
    <cellStyle name="Денежный 24 3 6 5 2 6" xfId="2106"/>
    <cellStyle name="Денежный 24 3 6 5 2 7" xfId="2107"/>
    <cellStyle name="Денежный 24 3 6 5 2 8" xfId="2108"/>
    <cellStyle name="Денежный 24 3 6 5 3" xfId="2109"/>
    <cellStyle name="Денежный 24 3 6 5 4" xfId="2110"/>
    <cellStyle name="Денежный 24 3 6 5 5" xfId="2111"/>
    <cellStyle name="Денежный 24 3 6 5 6" xfId="2112"/>
    <cellStyle name="Денежный 24 3 6 5 7" xfId="2113"/>
    <cellStyle name="Денежный 24 3 6 5 8" xfId="2114"/>
    <cellStyle name="Денежный 24 3 6 6" xfId="2115"/>
    <cellStyle name="Денежный 24 3 6 7" xfId="2116"/>
    <cellStyle name="Денежный 24 3 6 8" xfId="2117"/>
    <cellStyle name="Денежный 24 3 6 9" xfId="2118"/>
    <cellStyle name="Денежный 24 3 7" xfId="2119"/>
    <cellStyle name="Денежный 24 3 8" xfId="2120"/>
    <cellStyle name="Денежный 24 3 8 10" xfId="2121"/>
    <cellStyle name="Денежный 24 3 8 2" xfId="2122"/>
    <cellStyle name="Денежный 24 3 8 2 2" xfId="2123"/>
    <cellStyle name="Денежный 24 3 8 2 2 2" xfId="2124"/>
    <cellStyle name="Денежный 24 3 8 2 2 3" xfId="2125"/>
    <cellStyle name="Денежный 24 3 8 2 2 4" xfId="2126"/>
    <cellStyle name="Денежный 24 3 8 2 2 5" xfId="2127"/>
    <cellStyle name="Денежный 24 3 8 2 2 6" xfId="2128"/>
    <cellStyle name="Денежный 24 3 8 2 2 7" xfId="2129"/>
    <cellStyle name="Денежный 24 3 8 2 2 8" xfId="2130"/>
    <cellStyle name="Денежный 24 3 8 2 3" xfId="2131"/>
    <cellStyle name="Денежный 24 3 8 2 4" xfId="2132"/>
    <cellStyle name="Денежный 24 3 8 2 5" xfId="2133"/>
    <cellStyle name="Денежный 24 3 8 2 6" xfId="2134"/>
    <cellStyle name="Денежный 24 3 8 2 7" xfId="2135"/>
    <cellStyle name="Денежный 24 3 8 2 8" xfId="2136"/>
    <cellStyle name="Денежный 24 3 8 3" xfId="2137"/>
    <cellStyle name="Денежный 24 3 8 4" xfId="2138"/>
    <cellStyle name="Денежный 24 3 8 5" xfId="2139"/>
    <cellStyle name="Денежный 24 3 8 6" xfId="2140"/>
    <cellStyle name="Денежный 24 3 8 7" xfId="2141"/>
    <cellStyle name="Денежный 24 3 8 8" xfId="2142"/>
    <cellStyle name="Денежный 24 3 8 9" xfId="2143"/>
    <cellStyle name="Денежный 24 3 9" xfId="2144"/>
    <cellStyle name="Денежный 24 4" xfId="2145"/>
    <cellStyle name="Денежный 24 5" xfId="2146"/>
    <cellStyle name="Денежный 24 6" xfId="2147"/>
    <cellStyle name="Денежный 24 7" xfId="2148"/>
    <cellStyle name="Денежный 24 8" xfId="2149"/>
    <cellStyle name="Денежный 24 9" xfId="2150"/>
    <cellStyle name="Денежный 25" xfId="2151"/>
    <cellStyle name="Денежный 26" xfId="2152"/>
    <cellStyle name="Денежный 27" xfId="2153"/>
    <cellStyle name="Денежный 28" xfId="2154"/>
    <cellStyle name="Денежный 29" xfId="2155"/>
    <cellStyle name="Денежный 3" xfId="2156"/>
    <cellStyle name="Денежный 3 10" xfId="2157"/>
    <cellStyle name="Денежный 3 11" xfId="2158"/>
    <cellStyle name="Денежный 3 12" xfId="2159"/>
    <cellStyle name="Денежный 3 13" xfId="2160"/>
    <cellStyle name="Денежный 3 14" xfId="2161"/>
    <cellStyle name="Денежный 3 15" xfId="2162"/>
    <cellStyle name="Денежный 3 15 10" xfId="2163"/>
    <cellStyle name="Денежный 3 15 11" xfId="2164"/>
    <cellStyle name="Денежный 3 15 12" xfId="2165"/>
    <cellStyle name="Денежный 3 15 2" xfId="2166"/>
    <cellStyle name="Денежный 3 15 3" xfId="2167"/>
    <cellStyle name="Денежный 3 15 4" xfId="2168"/>
    <cellStyle name="Денежный 3 15 5" xfId="2169"/>
    <cellStyle name="Денежный 3 15 6" xfId="2170"/>
    <cellStyle name="Денежный 3 15 7" xfId="2171"/>
    <cellStyle name="Денежный 3 15 8" xfId="2172"/>
    <cellStyle name="Денежный 3 15 9" xfId="2173"/>
    <cellStyle name="Денежный 3 2" xfId="2174"/>
    <cellStyle name="Денежный 3 2 2" xfId="2175"/>
    <cellStyle name="Денежный 3 2 2 2" xfId="2176"/>
    <cellStyle name="Денежный 3 2 2 2 2" xfId="2177"/>
    <cellStyle name="Денежный 3 2 2 2 2 2" xfId="2178"/>
    <cellStyle name="Денежный 3 2 2 2 2 3" xfId="2179"/>
    <cellStyle name="Денежный 3 2 2 2 2 4" xfId="2180"/>
    <cellStyle name="Денежный 3 2 2 2 3" xfId="2181"/>
    <cellStyle name="Денежный 3 2 2 2 3 2" xfId="2182"/>
    <cellStyle name="Денежный 3 2 2 2 4" xfId="2183"/>
    <cellStyle name="Денежный 3 2 2 2 5" xfId="2184"/>
    <cellStyle name="Денежный 3 2 2 2 6" xfId="2185"/>
    <cellStyle name="Денежный 3 2 2 2 7" xfId="2186"/>
    <cellStyle name="Денежный 3 2 2 3" xfId="2187"/>
    <cellStyle name="Денежный 3 2 2 4" xfId="2188"/>
    <cellStyle name="Денежный 3 2 2 5" xfId="2189"/>
    <cellStyle name="Денежный 3 2 3" xfId="2190"/>
    <cellStyle name="Денежный 3 2 3 2" xfId="2191"/>
    <cellStyle name="Денежный 3 2 3 3" xfId="2192"/>
    <cellStyle name="Денежный 3 2 4" xfId="2193"/>
    <cellStyle name="Денежный 3 2 5" xfId="2194"/>
    <cellStyle name="Денежный 3 2_1443_germes-27.07.2014 финал" xfId="2195"/>
    <cellStyle name="Денежный 3 3" xfId="2196"/>
    <cellStyle name="Денежный 3 3 2" xfId="2197"/>
    <cellStyle name="Денежный 3 3 3" xfId="2198"/>
    <cellStyle name="Денежный 3 3 3 2" xfId="2199"/>
    <cellStyle name="Денежный 3 3 3 2 2" xfId="2200"/>
    <cellStyle name="Денежный 3 3 3 2 3" xfId="2201"/>
    <cellStyle name="Денежный 3 3 3 2 4" xfId="2202"/>
    <cellStyle name="Денежный 3 3 3 3" xfId="2203"/>
    <cellStyle name="Денежный 3 3 3 4" xfId="2204"/>
    <cellStyle name="Денежный 3 3 3 5" xfId="2205"/>
    <cellStyle name="Денежный 3 3 3 6" xfId="2206"/>
    <cellStyle name="Денежный 3 3 3 7" xfId="2207"/>
    <cellStyle name="Денежный 3 3 4" xfId="2208"/>
    <cellStyle name="Денежный 3 4" xfId="2209"/>
    <cellStyle name="Денежный 3 4 2" xfId="2210"/>
    <cellStyle name="Денежный 3 4 3" xfId="2211"/>
    <cellStyle name="Денежный 3 4 3 2" xfId="2212"/>
    <cellStyle name="Денежный 3 4 3 2 2" xfId="2213"/>
    <cellStyle name="Денежный 3 4 3 2 3" xfId="2214"/>
    <cellStyle name="Денежный 3 4 3 2 4" xfId="2215"/>
    <cellStyle name="Денежный 3 4 3 3" xfId="2216"/>
    <cellStyle name="Денежный 3 4 3 4" xfId="2217"/>
    <cellStyle name="Денежный 3 4 3 5" xfId="2218"/>
    <cellStyle name="Денежный 3 4 3 6" xfId="2219"/>
    <cellStyle name="Денежный 3 4 3 7" xfId="2220"/>
    <cellStyle name="Денежный 3 5" xfId="2221"/>
    <cellStyle name="Денежный 3 5 2" xfId="2222"/>
    <cellStyle name="Денежный 3 5 3" xfId="2223"/>
    <cellStyle name="Денежный 3 5 4" xfId="2224"/>
    <cellStyle name="Денежный 3 5 5" xfId="2225"/>
    <cellStyle name="Денежный 3 5 6" xfId="2226"/>
    <cellStyle name="Денежный 3 6" xfId="2227"/>
    <cellStyle name="Денежный 3 6 2" xfId="2228"/>
    <cellStyle name="Денежный 3 6 2 2" xfId="2229"/>
    <cellStyle name="Денежный 3 6 2 2 2" xfId="2230"/>
    <cellStyle name="Денежный 3 6 2 2 3" xfId="2231"/>
    <cellStyle name="Денежный 3 6 2 2 4" xfId="2232"/>
    <cellStyle name="Денежный 3 6 2 3" xfId="2233"/>
    <cellStyle name="Денежный 3 6 2 4" xfId="2234"/>
    <cellStyle name="Денежный 3 6 2 5" xfId="2235"/>
    <cellStyle name="Денежный 3 6 2 6" xfId="2236"/>
    <cellStyle name="Денежный 3 6 2 7" xfId="2237"/>
    <cellStyle name="Денежный 3 6 3" xfId="2238"/>
    <cellStyle name="Денежный 3 7" xfId="2239"/>
    <cellStyle name="Денежный 3 8" xfId="2240"/>
    <cellStyle name="Денежный 3 8 10" xfId="2241"/>
    <cellStyle name="Денежный 3 8 2" xfId="2242"/>
    <cellStyle name="Денежный 3 8 3" xfId="2243"/>
    <cellStyle name="Денежный 3 8 4" xfId="2244"/>
    <cellStyle name="Денежный 3 8 5" xfId="2245"/>
    <cellStyle name="Денежный 3 8 5 2" xfId="2246"/>
    <cellStyle name="Денежный 3 8 5 3" xfId="2247"/>
    <cellStyle name="Денежный 3 8 5 4" xfId="2248"/>
    <cellStyle name="Денежный 3 8 6" xfId="2249"/>
    <cellStyle name="Денежный 3 8 7" xfId="2250"/>
    <cellStyle name="Денежный 3 8 8" xfId="2251"/>
    <cellStyle name="Денежный 3 8 9" xfId="2252"/>
    <cellStyle name="Денежный 3 9" xfId="2253"/>
    <cellStyle name="Денежный 3_1443_germes-27.07.2014 финал" xfId="2254"/>
    <cellStyle name="Денежный 30" xfId="2255"/>
    <cellStyle name="Денежный 31" xfId="2256"/>
    <cellStyle name="Денежный 32" xfId="2257"/>
    <cellStyle name="Денежный 32 2" xfId="2258"/>
    <cellStyle name="Денежный 33" xfId="2259"/>
    <cellStyle name="Денежный 34" xfId="2260"/>
    <cellStyle name="Денежный 35" xfId="2261"/>
    <cellStyle name="Денежный 36" xfId="2262"/>
    <cellStyle name="Денежный 37" xfId="2263"/>
    <cellStyle name="Денежный 38" xfId="2264"/>
    <cellStyle name="Денежный 39" xfId="2265"/>
    <cellStyle name="Денежный 4" xfId="2266"/>
    <cellStyle name="Денежный 4 10" xfId="2267"/>
    <cellStyle name="Денежный 4 11" xfId="2268"/>
    <cellStyle name="Денежный 4 12" xfId="2269"/>
    <cellStyle name="Денежный 4 13" xfId="2270"/>
    <cellStyle name="Денежный 4 13 2" xfId="2271"/>
    <cellStyle name="Денежный 4 13 3" xfId="2272"/>
    <cellStyle name="Денежный 4 13 4" xfId="2273"/>
    <cellStyle name="Денежный 4 14" xfId="2274"/>
    <cellStyle name="Денежный 4 14 10" xfId="2275"/>
    <cellStyle name="Денежный 4 14 11" xfId="2276"/>
    <cellStyle name="Денежный 4 14 12" xfId="2277"/>
    <cellStyle name="Денежный 4 14 2" xfId="2278"/>
    <cellStyle name="Денежный 4 14 2 2" xfId="2279"/>
    <cellStyle name="Денежный 4 14 2 2 2" xfId="2280"/>
    <cellStyle name="Денежный 4 14 2 2 3" xfId="2281"/>
    <cellStyle name="Денежный 4 14 2 2 4" xfId="2282"/>
    <cellStyle name="Денежный 4 14 2 3" xfId="2283"/>
    <cellStyle name="Денежный 4 14 2 4" xfId="2284"/>
    <cellStyle name="Денежный 4 14 2 5" xfId="2285"/>
    <cellStyle name="Денежный 4 14 2 6" xfId="2286"/>
    <cellStyle name="Денежный 4 14 2 7" xfId="2287"/>
    <cellStyle name="Денежный 4 14 3" xfId="2288"/>
    <cellStyle name="Денежный 4 14 3 2" xfId="2289"/>
    <cellStyle name="Денежный 4 14 3 2 2" xfId="2290"/>
    <cellStyle name="Денежный 4 14 3 2 3" xfId="2291"/>
    <cellStyle name="Денежный 4 14 3 2 4" xfId="2292"/>
    <cellStyle name="Денежный 4 14 3 3" xfId="2293"/>
    <cellStyle name="Денежный 4 14 3 4" xfId="2294"/>
    <cellStyle name="Денежный 4 14 3 5" xfId="2295"/>
    <cellStyle name="Денежный 4 14 3 6" xfId="2296"/>
    <cellStyle name="Денежный 4 14 3 7" xfId="2297"/>
    <cellStyle name="Денежный 4 14 4" xfId="2298"/>
    <cellStyle name="Денежный 4 14 4 2" xfId="2299"/>
    <cellStyle name="Денежный 4 14 4 2 2" xfId="2300"/>
    <cellStyle name="Денежный 4 14 4 2 3" xfId="2301"/>
    <cellStyle name="Денежный 4 14 4 2 4" xfId="2302"/>
    <cellStyle name="Денежный 4 14 4 3" xfId="2303"/>
    <cellStyle name="Денежный 4 14 4 4" xfId="2304"/>
    <cellStyle name="Денежный 4 14 4 5" xfId="2305"/>
    <cellStyle name="Денежный 4 14 4 6" xfId="2306"/>
    <cellStyle name="Денежный 4 14 4 7" xfId="2307"/>
    <cellStyle name="Денежный 4 14 5" xfId="2308"/>
    <cellStyle name="Денежный 4 14 5 2" xfId="2309"/>
    <cellStyle name="Денежный 4 14 5 2 2" xfId="2310"/>
    <cellStyle name="Денежный 4 14 5 2 3" xfId="2311"/>
    <cellStyle name="Денежный 4 14 5 2 4" xfId="2312"/>
    <cellStyle name="Денежный 4 14 5 3" xfId="2313"/>
    <cellStyle name="Денежный 4 14 5 4" xfId="2314"/>
    <cellStyle name="Денежный 4 14 5 5" xfId="2315"/>
    <cellStyle name="Денежный 4 14 5 6" xfId="2316"/>
    <cellStyle name="Денежный 4 14 5 7" xfId="2317"/>
    <cellStyle name="Денежный 4 14 6" xfId="2318"/>
    <cellStyle name="Денежный 4 14 6 2" xfId="2319"/>
    <cellStyle name="Денежный 4 14 6 2 2" xfId="2320"/>
    <cellStyle name="Денежный 4 14 6 2 3" xfId="2321"/>
    <cellStyle name="Денежный 4 14 6 2 4" xfId="2322"/>
    <cellStyle name="Денежный 4 14 6 3" xfId="2323"/>
    <cellStyle name="Денежный 4 14 6 4" xfId="2324"/>
    <cellStyle name="Денежный 4 14 6 5" xfId="2325"/>
    <cellStyle name="Денежный 4 14 6 6" xfId="2326"/>
    <cellStyle name="Денежный 4 14 6 7" xfId="2327"/>
    <cellStyle name="Денежный 4 14 7" xfId="2328"/>
    <cellStyle name="Денежный 4 14 7 2" xfId="2329"/>
    <cellStyle name="Денежный 4 14 7 2 2" xfId="2330"/>
    <cellStyle name="Денежный 4 14 7 3" xfId="2331"/>
    <cellStyle name="Денежный 4 14 7 4" xfId="2332"/>
    <cellStyle name="Денежный 4 14 8" xfId="2333"/>
    <cellStyle name="Денежный 4 14 9" xfId="2334"/>
    <cellStyle name="Денежный 4 15" xfId="2335"/>
    <cellStyle name="Денежный 4 15 2" xfId="2336"/>
    <cellStyle name="Денежный 4 15 2 2" xfId="2337"/>
    <cellStyle name="Денежный 4 15 3" xfId="2338"/>
    <cellStyle name="Денежный 4 16" xfId="2339"/>
    <cellStyle name="Денежный 4 16 2" xfId="2340"/>
    <cellStyle name="Денежный 4 2" xfId="2341"/>
    <cellStyle name="Денежный 4 2 2" xfId="2342"/>
    <cellStyle name="Денежный 4 2 3" xfId="2343"/>
    <cellStyle name="Денежный 4 2 4" xfId="2344"/>
    <cellStyle name="Денежный 4 3" xfId="2345"/>
    <cellStyle name="Денежный 4 3 2" xfId="2346"/>
    <cellStyle name="Денежный 4 3 3" xfId="2347"/>
    <cellStyle name="Денежный 4 3 3 2" xfId="2348"/>
    <cellStyle name="Денежный 4 3 3 3" xfId="2349"/>
    <cellStyle name="Денежный 4 3 3 4" xfId="2350"/>
    <cellStyle name="Денежный 4 3 4" xfId="2351"/>
    <cellStyle name="Денежный 4 3 5" xfId="2352"/>
    <cellStyle name="Денежный 4 3 6" xfId="2353"/>
    <cellStyle name="Денежный 4 3 7" xfId="2354"/>
    <cellStyle name="Денежный 4 3 8" xfId="2355"/>
    <cellStyle name="Денежный 4 3 9" xfId="2356"/>
    <cellStyle name="Денежный 4 4" xfId="2357"/>
    <cellStyle name="Денежный 4 4 2" xfId="2358"/>
    <cellStyle name="Денежный 4 5" xfId="2359"/>
    <cellStyle name="Денежный 4 5 2" xfId="2360"/>
    <cellStyle name="Денежный 4 5 2 2" xfId="2361"/>
    <cellStyle name="Денежный 4 5 2 2 2" xfId="2362"/>
    <cellStyle name="Денежный 4 5 2 2 3" xfId="2363"/>
    <cellStyle name="Денежный 4 5 2 2 4" xfId="2364"/>
    <cellStyle name="Денежный 4 5 2 3" xfId="2365"/>
    <cellStyle name="Денежный 4 5 2 4" xfId="2366"/>
    <cellStyle name="Денежный 4 5 2 5" xfId="2367"/>
    <cellStyle name="Денежный 4 5 2 6" xfId="2368"/>
    <cellStyle name="Денежный 4 5 2 7" xfId="2369"/>
    <cellStyle name="Денежный 4 6" xfId="2370"/>
    <cellStyle name="Денежный 4 7" xfId="2371"/>
    <cellStyle name="Денежный 4 8" xfId="2372"/>
    <cellStyle name="Денежный 4 9" xfId="2373"/>
    <cellStyle name="Денежный 4_МЛ" xfId="2374"/>
    <cellStyle name="Денежный 40" xfId="2375"/>
    <cellStyle name="Денежный 41" xfId="2376"/>
    <cellStyle name="Денежный 42" xfId="2377"/>
    <cellStyle name="Денежный 43" xfId="2378"/>
    <cellStyle name="Денежный 44" xfId="2379"/>
    <cellStyle name="Денежный 45" xfId="2380"/>
    <cellStyle name="Денежный 46" xfId="2381"/>
    <cellStyle name="Денежный 47" xfId="2382"/>
    <cellStyle name="Денежный 48" xfId="2383"/>
    <cellStyle name="Денежный 49" xfId="2384"/>
    <cellStyle name="Денежный 5" xfId="2385"/>
    <cellStyle name="Денежный 5 2" xfId="2386"/>
    <cellStyle name="Денежный 5 2 2" xfId="2387"/>
    <cellStyle name="Денежный 5 2 3" xfId="2388"/>
    <cellStyle name="Денежный 5 2 4" xfId="2389"/>
    <cellStyle name="Денежный 5 3" xfId="2390"/>
    <cellStyle name="Денежный 5 3 2" xfId="2391"/>
    <cellStyle name="Денежный 5 4" xfId="2392"/>
    <cellStyle name="Денежный 5 5" xfId="2393"/>
    <cellStyle name="Денежный 5 5 2" xfId="2394"/>
    <cellStyle name="Денежный 5 5 3" xfId="2395"/>
    <cellStyle name="Денежный 5 5 4" xfId="2396"/>
    <cellStyle name="Денежный 5 6" xfId="2397"/>
    <cellStyle name="Денежный 5 7" xfId="2398"/>
    <cellStyle name="Денежный 50" xfId="2399"/>
    <cellStyle name="Денежный 51" xfId="2400"/>
    <cellStyle name="Денежный 52" xfId="2401"/>
    <cellStyle name="Денежный 53" xfId="2402"/>
    <cellStyle name="Денежный 54" xfId="2403"/>
    <cellStyle name="Денежный 55" xfId="2404"/>
    <cellStyle name="Денежный 56" xfId="2405"/>
    <cellStyle name="Денежный 57" xfId="2406"/>
    <cellStyle name="Денежный 58" xfId="2407"/>
    <cellStyle name="Денежный 59" xfId="2408"/>
    <cellStyle name="Денежный 6" xfId="2409"/>
    <cellStyle name="Денежный 6 10" xfId="2410"/>
    <cellStyle name="Денежный 6 11" xfId="2411"/>
    <cellStyle name="Денежный 6 2" xfId="2412"/>
    <cellStyle name="Денежный 6 2 2" xfId="2413"/>
    <cellStyle name="Денежный 6 2 3" xfId="2414"/>
    <cellStyle name="Денежный 6 2 4" xfId="2415"/>
    <cellStyle name="Денежный 6 3" xfId="2416"/>
    <cellStyle name="Денежный 6 3 2" xfId="2417"/>
    <cellStyle name="Денежный 6 3 3" xfId="2418"/>
    <cellStyle name="Денежный 6 4" xfId="2419"/>
    <cellStyle name="Денежный 6 4 2" xfId="2420"/>
    <cellStyle name="Денежный 6 4 3" xfId="2421"/>
    <cellStyle name="Денежный 6 5" xfId="2422"/>
    <cellStyle name="Денежный 6 5 2" xfId="2423"/>
    <cellStyle name="Денежный 6 5 3" xfId="2424"/>
    <cellStyle name="Денежный 6 5 4" xfId="2425"/>
    <cellStyle name="Денежный 6 6" xfId="2426"/>
    <cellStyle name="Денежный 6 7" xfId="2427"/>
    <cellStyle name="Денежный 6 7 10" xfId="2428"/>
    <cellStyle name="Денежный 6 7 10 10" xfId="2429"/>
    <cellStyle name="Денежный 6 7 10 2" xfId="2430"/>
    <cellStyle name="Денежный 6 7 10 2 2" xfId="2431"/>
    <cellStyle name="Денежный 6 7 10 2 2 2" xfId="2432"/>
    <cellStyle name="Денежный 6 7 10 2 2 3" xfId="2433"/>
    <cellStyle name="Денежный 6 7 10 2 2 4" xfId="2434"/>
    <cellStyle name="Денежный 6 7 10 2 2 5" xfId="2435"/>
    <cellStyle name="Денежный 6 7 10 2 2 6" xfId="2436"/>
    <cellStyle name="Денежный 6 7 10 2 2 7" xfId="2437"/>
    <cellStyle name="Денежный 6 7 10 2 2 8" xfId="2438"/>
    <cellStyle name="Денежный 6 7 10 2 3" xfId="2439"/>
    <cellStyle name="Денежный 6 7 10 2 4" xfId="2440"/>
    <cellStyle name="Денежный 6 7 10 2 5" xfId="2441"/>
    <cellStyle name="Денежный 6 7 10 2 6" xfId="2442"/>
    <cellStyle name="Денежный 6 7 10 2 7" xfId="2443"/>
    <cellStyle name="Денежный 6 7 10 2 8" xfId="2444"/>
    <cellStyle name="Денежный 6 7 10 3" xfId="2445"/>
    <cellStyle name="Денежный 6 7 10 4" xfId="2446"/>
    <cellStyle name="Денежный 6 7 10 5" xfId="2447"/>
    <cellStyle name="Денежный 6 7 10 6" xfId="2448"/>
    <cellStyle name="Денежный 6 7 10 7" xfId="2449"/>
    <cellStyle name="Денежный 6 7 10 8" xfId="2450"/>
    <cellStyle name="Денежный 6 7 10 9" xfId="2451"/>
    <cellStyle name="Денежный 6 7 11" xfId="2452"/>
    <cellStyle name="Денежный 6 7 12" xfId="2453"/>
    <cellStyle name="Денежный 6 7 13" xfId="2454"/>
    <cellStyle name="Денежный 6 7 13 2" xfId="2455"/>
    <cellStyle name="Денежный 6 7 13 2 2" xfId="2456"/>
    <cellStyle name="Денежный 6 7 13 2 3" xfId="2457"/>
    <cellStyle name="Денежный 6 7 13 2 4" xfId="2458"/>
    <cellStyle name="Денежный 6 7 13 2 5" xfId="2459"/>
    <cellStyle name="Денежный 6 7 13 2 6" xfId="2460"/>
    <cellStyle name="Денежный 6 7 13 2 7" xfId="2461"/>
    <cellStyle name="Денежный 6 7 13 2 8" xfId="2462"/>
    <cellStyle name="Денежный 6 7 13 3" xfId="2463"/>
    <cellStyle name="Денежный 6 7 13 4" xfId="2464"/>
    <cellStyle name="Денежный 6 7 13 5" xfId="2465"/>
    <cellStyle name="Денежный 6 7 13 6" xfId="2466"/>
    <cellStyle name="Денежный 6 7 13 7" xfId="2467"/>
    <cellStyle name="Денежный 6 7 13 8" xfId="2468"/>
    <cellStyle name="Денежный 6 7 14" xfId="2469"/>
    <cellStyle name="Денежный 6 7 15" xfId="2470"/>
    <cellStyle name="Денежный 6 7 16" xfId="2471"/>
    <cellStyle name="Денежный 6 7 17" xfId="2472"/>
    <cellStyle name="Денежный 6 7 18" xfId="2473"/>
    <cellStyle name="Денежный 6 7 19" xfId="2474"/>
    <cellStyle name="Денежный 6 7 2" xfId="2475"/>
    <cellStyle name="Денежный 6 7 20" xfId="2476"/>
    <cellStyle name="Денежный 6 7 21" xfId="2477"/>
    <cellStyle name="Денежный 6 7 3" xfId="2478"/>
    <cellStyle name="Денежный 6 7 4" xfId="2479"/>
    <cellStyle name="Денежный 6 7 5" xfId="2480"/>
    <cellStyle name="Денежный 6 7 6" xfId="2481"/>
    <cellStyle name="Денежный 6 7 7" xfId="2482"/>
    <cellStyle name="Денежный 6 7 7 10" xfId="2483"/>
    <cellStyle name="Денежный 6 7 7 11" xfId="2484"/>
    <cellStyle name="Денежный 6 7 7 12" xfId="2485"/>
    <cellStyle name="Денежный 6 7 7 2" xfId="2486"/>
    <cellStyle name="Денежный 6 7 7 2 10" xfId="2487"/>
    <cellStyle name="Денежный 6 7 7 2 11" xfId="2488"/>
    <cellStyle name="Денежный 6 7 7 2 12" xfId="2489"/>
    <cellStyle name="Денежный 6 7 7 2 2" xfId="2490"/>
    <cellStyle name="Денежный 6 7 7 2 2 10" xfId="2491"/>
    <cellStyle name="Денежный 6 7 7 2 2 2" xfId="2492"/>
    <cellStyle name="Денежный 6 7 7 2 2 2 2" xfId="2493"/>
    <cellStyle name="Денежный 6 7 7 2 2 2 2 2" xfId="2494"/>
    <cellStyle name="Денежный 6 7 7 2 2 2 2 3" xfId="2495"/>
    <cellStyle name="Денежный 6 7 7 2 2 2 2 4" xfId="2496"/>
    <cellStyle name="Денежный 6 7 7 2 2 2 2 5" xfId="2497"/>
    <cellStyle name="Денежный 6 7 7 2 2 2 2 6" xfId="2498"/>
    <cellStyle name="Денежный 6 7 7 2 2 2 2 7" xfId="2499"/>
    <cellStyle name="Денежный 6 7 7 2 2 2 2 8" xfId="2500"/>
    <cellStyle name="Денежный 6 7 7 2 2 2 3" xfId="2501"/>
    <cellStyle name="Денежный 6 7 7 2 2 2 4" xfId="2502"/>
    <cellStyle name="Денежный 6 7 7 2 2 2 5" xfId="2503"/>
    <cellStyle name="Денежный 6 7 7 2 2 2 6" xfId="2504"/>
    <cellStyle name="Денежный 6 7 7 2 2 2 7" xfId="2505"/>
    <cellStyle name="Денежный 6 7 7 2 2 2 8" xfId="2506"/>
    <cellStyle name="Денежный 6 7 7 2 2 3" xfId="2507"/>
    <cellStyle name="Денежный 6 7 7 2 2 4" xfId="2508"/>
    <cellStyle name="Денежный 6 7 7 2 2 5" xfId="2509"/>
    <cellStyle name="Денежный 6 7 7 2 2 6" xfId="2510"/>
    <cellStyle name="Денежный 6 7 7 2 2 7" xfId="2511"/>
    <cellStyle name="Денежный 6 7 7 2 2 8" xfId="2512"/>
    <cellStyle name="Денежный 6 7 7 2 2 9" xfId="2513"/>
    <cellStyle name="Денежный 6 7 7 2 3" xfId="2514"/>
    <cellStyle name="Денежный 6 7 7 2 4" xfId="2515"/>
    <cellStyle name="Денежный 6 7 7 2 5" xfId="2516"/>
    <cellStyle name="Денежный 6 7 7 2 5 2" xfId="2517"/>
    <cellStyle name="Денежный 6 7 7 2 5 2 2" xfId="2518"/>
    <cellStyle name="Денежный 6 7 7 2 5 2 3" xfId="2519"/>
    <cellStyle name="Денежный 6 7 7 2 5 2 4" xfId="2520"/>
    <cellStyle name="Денежный 6 7 7 2 5 2 5" xfId="2521"/>
    <cellStyle name="Денежный 6 7 7 2 5 2 6" xfId="2522"/>
    <cellStyle name="Денежный 6 7 7 2 5 2 7" xfId="2523"/>
    <cellStyle name="Денежный 6 7 7 2 5 2 8" xfId="2524"/>
    <cellStyle name="Денежный 6 7 7 2 5 3" xfId="2525"/>
    <cellStyle name="Денежный 6 7 7 2 5 4" xfId="2526"/>
    <cellStyle name="Денежный 6 7 7 2 5 5" xfId="2527"/>
    <cellStyle name="Денежный 6 7 7 2 5 6" xfId="2528"/>
    <cellStyle name="Денежный 6 7 7 2 5 7" xfId="2529"/>
    <cellStyle name="Денежный 6 7 7 2 5 8" xfId="2530"/>
    <cellStyle name="Денежный 6 7 7 2 6" xfId="2531"/>
    <cellStyle name="Денежный 6 7 7 2 7" xfId="2532"/>
    <cellStyle name="Денежный 6 7 7 2 8" xfId="2533"/>
    <cellStyle name="Денежный 6 7 7 2 9" xfId="2534"/>
    <cellStyle name="Денежный 6 7 7 3" xfId="2535"/>
    <cellStyle name="Денежный 6 7 7 3 10" xfId="2536"/>
    <cellStyle name="Денежный 6 7 7 3 2" xfId="2537"/>
    <cellStyle name="Денежный 6 7 7 3 2 2" xfId="2538"/>
    <cellStyle name="Денежный 6 7 7 3 2 2 2" xfId="2539"/>
    <cellStyle name="Денежный 6 7 7 3 2 2 3" xfId="2540"/>
    <cellStyle name="Денежный 6 7 7 3 2 2 4" xfId="2541"/>
    <cellStyle name="Денежный 6 7 7 3 2 2 5" xfId="2542"/>
    <cellStyle name="Денежный 6 7 7 3 2 2 6" xfId="2543"/>
    <cellStyle name="Денежный 6 7 7 3 2 2 7" xfId="2544"/>
    <cellStyle name="Денежный 6 7 7 3 2 2 8" xfId="2545"/>
    <cellStyle name="Денежный 6 7 7 3 2 3" xfId="2546"/>
    <cellStyle name="Денежный 6 7 7 3 2 4" xfId="2547"/>
    <cellStyle name="Денежный 6 7 7 3 2 5" xfId="2548"/>
    <cellStyle name="Денежный 6 7 7 3 2 6" xfId="2549"/>
    <cellStyle name="Денежный 6 7 7 3 2 7" xfId="2550"/>
    <cellStyle name="Денежный 6 7 7 3 2 8" xfId="2551"/>
    <cellStyle name="Денежный 6 7 7 3 3" xfId="2552"/>
    <cellStyle name="Денежный 6 7 7 3 4" xfId="2553"/>
    <cellStyle name="Денежный 6 7 7 3 5" xfId="2554"/>
    <cellStyle name="Денежный 6 7 7 3 6" xfId="2555"/>
    <cellStyle name="Денежный 6 7 7 3 7" xfId="2556"/>
    <cellStyle name="Денежный 6 7 7 3 8" xfId="2557"/>
    <cellStyle name="Денежный 6 7 7 3 9" xfId="2558"/>
    <cellStyle name="Денежный 6 7 7 4" xfId="2559"/>
    <cellStyle name="Денежный 6 7 7 5" xfId="2560"/>
    <cellStyle name="Денежный 6 7 7 5 2" xfId="2561"/>
    <cellStyle name="Денежный 6 7 7 5 2 2" xfId="2562"/>
    <cellStyle name="Денежный 6 7 7 5 2 3" xfId="2563"/>
    <cellStyle name="Денежный 6 7 7 5 2 4" xfId="2564"/>
    <cellStyle name="Денежный 6 7 7 5 2 5" xfId="2565"/>
    <cellStyle name="Денежный 6 7 7 5 2 6" xfId="2566"/>
    <cellStyle name="Денежный 6 7 7 5 2 7" xfId="2567"/>
    <cellStyle name="Денежный 6 7 7 5 2 8" xfId="2568"/>
    <cellStyle name="Денежный 6 7 7 5 3" xfId="2569"/>
    <cellStyle name="Денежный 6 7 7 5 4" xfId="2570"/>
    <cellStyle name="Денежный 6 7 7 5 5" xfId="2571"/>
    <cellStyle name="Денежный 6 7 7 5 6" xfId="2572"/>
    <cellStyle name="Денежный 6 7 7 5 7" xfId="2573"/>
    <cellStyle name="Денежный 6 7 7 5 8" xfId="2574"/>
    <cellStyle name="Денежный 6 7 7 6" xfId="2575"/>
    <cellStyle name="Денежный 6 7 7 7" xfId="2576"/>
    <cellStyle name="Денежный 6 7 7 8" xfId="2577"/>
    <cellStyle name="Денежный 6 7 7 9" xfId="2578"/>
    <cellStyle name="Денежный 6 7 8" xfId="2579"/>
    <cellStyle name="Денежный 6 7 9" xfId="2580"/>
    <cellStyle name="Денежный 6 8" xfId="2581"/>
    <cellStyle name="Денежный 6 8 2" xfId="2582"/>
    <cellStyle name="Денежный 6 8 3" xfId="2583"/>
    <cellStyle name="Денежный 6 8 4" xfId="2584"/>
    <cellStyle name="Денежный 6 9" xfId="2585"/>
    <cellStyle name="Денежный 60" xfId="2586"/>
    <cellStyle name="Денежный 61" xfId="2587"/>
    <cellStyle name="Денежный 62" xfId="2588"/>
    <cellStyle name="Денежный 63" xfId="2589"/>
    <cellStyle name="Денежный 64" xfId="2590"/>
    <cellStyle name="Денежный 65" xfId="2591"/>
    <cellStyle name="Денежный 66" xfId="2592"/>
    <cellStyle name="Денежный 67" xfId="2593"/>
    <cellStyle name="Денежный 68" xfId="2594"/>
    <cellStyle name="Денежный 69" xfId="2595"/>
    <cellStyle name="Денежный 7" xfId="2596"/>
    <cellStyle name="Денежный 7 2" xfId="2597"/>
    <cellStyle name="Денежный 7 2 2" xfId="2598"/>
    <cellStyle name="Денежный 7 2 3" xfId="2599"/>
    <cellStyle name="Денежный 7 2 4" xfId="2600"/>
    <cellStyle name="Денежный 7 3" xfId="2601"/>
    <cellStyle name="Денежный 7 4" xfId="2602"/>
    <cellStyle name="Денежный 7 5" xfId="2603"/>
    <cellStyle name="Денежный 7 5 2" xfId="2604"/>
    <cellStyle name="Денежный 7 5 3" xfId="2605"/>
    <cellStyle name="Денежный 7 5 4" xfId="2606"/>
    <cellStyle name="Денежный 7 6" xfId="2607"/>
    <cellStyle name="Денежный 7 7" xfId="2608"/>
    <cellStyle name="Денежный 7 7 2" xfId="2609"/>
    <cellStyle name="Денежный 7 7 2 2" xfId="2610"/>
    <cellStyle name="Денежный 7 7 2 3" xfId="2611"/>
    <cellStyle name="Денежный 7 7 3" xfId="2612"/>
    <cellStyle name="Денежный 7 8" xfId="2613"/>
    <cellStyle name="Денежный 7 8 2" xfId="2614"/>
    <cellStyle name="Денежный 70" xfId="2615"/>
    <cellStyle name="Денежный 71" xfId="2616"/>
    <cellStyle name="Денежный 72" xfId="2617"/>
    <cellStyle name="Денежный 73" xfId="2618"/>
    <cellStyle name="Денежный 74" xfId="2619"/>
    <cellStyle name="Денежный 75" xfId="2620"/>
    <cellStyle name="Денежный 76" xfId="2621"/>
    <cellStyle name="Денежный 77" xfId="2622"/>
    <cellStyle name="Денежный 78" xfId="2623"/>
    <cellStyle name="Денежный 79" xfId="2624"/>
    <cellStyle name="Денежный 8" xfId="2625"/>
    <cellStyle name="Денежный 8 2" xfId="2626"/>
    <cellStyle name="Денежный 8 2 2" xfId="2627"/>
    <cellStyle name="Денежный 8 2 3" xfId="2628"/>
    <cellStyle name="Денежный 8 2 4" xfId="2629"/>
    <cellStyle name="Денежный 8 3" xfId="2630"/>
    <cellStyle name="Денежный 8 3 2" xfId="2631"/>
    <cellStyle name="Денежный 8 4" xfId="2632"/>
    <cellStyle name="Денежный 8 5" xfId="2633"/>
    <cellStyle name="Денежный 8 5 2" xfId="2634"/>
    <cellStyle name="Денежный 8 5 3" xfId="2635"/>
    <cellStyle name="Денежный 8 5 4" xfId="2636"/>
    <cellStyle name="Денежный 8 6" xfId="2637"/>
    <cellStyle name="Денежный 80" xfId="2638"/>
    <cellStyle name="Денежный 81" xfId="2639"/>
    <cellStyle name="Денежный 82" xfId="2640"/>
    <cellStyle name="Денежный 83" xfId="2641"/>
    <cellStyle name="Денежный 84" xfId="2642"/>
    <cellStyle name="Денежный 85" xfId="2643"/>
    <cellStyle name="Денежный 86" xfId="2644"/>
    <cellStyle name="Денежный 87" xfId="2645"/>
    <cellStyle name="Денежный 88" xfId="2646"/>
    <cellStyle name="Денежный 89" xfId="2647"/>
    <cellStyle name="Денежный 9" xfId="2648"/>
    <cellStyle name="Денежный 9 2" xfId="2649"/>
    <cellStyle name="Денежный 9 2 2" xfId="2650"/>
    <cellStyle name="Денежный 9 2 3" xfId="2651"/>
    <cellStyle name="Денежный 9 2 4" xfId="2652"/>
    <cellStyle name="Денежный 9 2 5" xfId="2653"/>
    <cellStyle name="Денежный 9 2 6" xfId="2654"/>
    <cellStyle name="Денежный 9 3" xfId="2655"/>
    <cellStyle name="Денежный 90" xfId="2656"/>
    <cellStyle name="Денежный 91" xfId="2657"/>
    <cellStyle name="Денежный 92" xfId="2658"/>
    <cellStyle name="Денежный 93" xfId="2659"/>
    <cellStyle name="Денежный 94" xfId="2660"/>
    <cellStyle name="Денежный 95" xfId="2661"/>
    <cellStyle name="Денежный 96" xfId="2662"/>
    <cellStyle name="Денежный 97" xfId="2663"/>
    <cellStyle name="Денежный 98" xfId="2664"/>
    <cellStyle name="Денежный 99" xfId="2665"/>
    <cellStyle name="Заголовок 1 2" xfId="2666"/>
    <cellStyle name="Заголовок 1 2 2" xfId="2667"/>
    <cellStyle name="Заголовок 1 3" xfId="2668"/>
    <cellStyle name="Заголовок 1 3 2" xfId="2669"/>
    <cellStyle name="Заголовок 1 4" xfId="2670"/>
    <cellStyle name="Заголовок 1 4 2" xfId="2671"/>
    <cellStyle name="Заголовок 1 5" xfId="2672"/>
    <cellStyle name="Заголовок 1 5 2" xfId="2673"/>
    <cellStyle name="Заголовок 1 6" xfId="2674"/>
    <cellStyle name="Заголовок 1 6 2" xfId="2675"/>
    <cellStyle name="Заголовок 1 7" xfId="2676"/>
    <cellStyle name="Заголовок 1 8" xfId="2677"/>
    <cellStyle name="Заголовок 2 2" xfId="2678"/>
    <cellStyle name="Заголовок 2 2 2" xfId="2679"/>
    <cellStyle name="Заголовок 2 3" xfId="2680"/>
    <cellStyle name="Заголовок 2 3 2" xfId="2681"/>
    <cellStyle name="Заголовок 2 4" xfId="2682"/>
    <cellStyle name="Заголовок 2 4 2" xfId="2683"/>
    <cellStyle name="Заголовок 2 5" xfId="2684"/>
    <cellStyle name="Заголовок 2 5 2" xfId="2685"/>
    <cellStyle name="Заголовок 2 6" xfId="2686"/>
    <cellStyle name="Заголовок 2 6 2" xfId="2687"/>
    <cellStyle name="Заголовок 2 7" xfId="2688"/>
    <cellStyle name="Заголовок 2 8" xfId="2689"/>
    <cellStyle name="Заголовок 3 2" xfId="2690"/>
    <cellStyle name="Заголовок 3 2 2" xfId="2691"/>
    <cellStyle name="Заголовок 3 3" xfId="2692"/>
    <cellStyle name="Заголовок 3 3 2" xfId="2693"/>
    <cellStyle name="Заголовок 3 4" xfId="2694"/>
    <cellStyle name="Заголовок 3 4 2" xfId="2695"/>
    <cellStyle name="Заголовок 3 5" xfId="2696"/>
    <cellStyle name="Заголовок 3 5 2" xfId="2697"/>
    <cellStyle name="Заголовок 3 6" xfId="2698"/>
    <cellStyle name="Заголовок 3 6 2" xfId="2699"/>
    <cellStyle name="Заголовок 3 7" xfId="2700"/>
    <cellStyle name="Заголовок 3 8" xfId="2701"/>
    <cellStyle name="Заголовок 4 2" xfId="2702"/>
    <cellStyle name="Заголовок 4 2 2" xfId="2703"/>
    <cellStyle name="Заголовок 4 3" xfId="2704"/>
    <cellStyle name="Заголовок 4 3 2" xfId="2705"/>
    <cellStyle name="Заголовок 4 4" xfId="2706"/>
    <cellStyle name="Заголовок 4 4 2" xfId="2707"/>
    <cellStyle name="Заголовок 4 5" xfId="2708"/>
    <cellStyle name="Заголовок 4 5 2" xfId="2709"/>
    <cellStyle name="Заголовок 4 6" xfId="2710"/>
    <cellStyle name="Заголовок 4 6 2" xfId="2711"/>
    <cellStyle name="Заголовок 4 7" xfId="2712"/>
    <cellStyle name="Заголовок 4 8" xfId="2713"/>
    <cellStyle name="Итог 2" xfId="2714"/>
    <cellStyle name="Итог 2 2" xfId="2715"/>
    <cellStyle name="Итог 3" xfId="2716"/>
    <cellStyle name="Итог 3 2" xfId="2717"/>
    <cellStyle name="Итог 4" xfId="2718"/>
    <cellStyle name="Итог 4 2" xfId="2719"/>
    <cellStyle name="Итог 5" xfId="2720"/>
    <cellStyle name="Итог 5 2" xfId="2721"/>
    <cellStyle name="Итог 6" xfId="2722"/>
    <cellStyle name="Итог 6 2" xfId="2723"/>
    <cellStyle name="Итог 7" xfId="2724"/>
    <cellStyle name="Итог 8" xfId="2725"/>
    <cellStyle name="Контрольная ячейка 2" xfId="2726"/>
    <cellStyle name="Контрольная ячейка 2 2" xfId="2727"/>
    <cellStyle name="Контрольная ячейка 3" xfId="2728"/>
    <cellStyle name="Контрольная ячейка 3 2" xfId="2729"/>
    <cellStyle name="Контрольная ячейка 4" xfId="2730"/>
    <cellStyle name="Контрольная ячейка 4 2" xfId="2731"/>
    <cellStyle name="Контрольная ячейка 5" xfId="2732"/>
    <cellStyle name="Контрольная ячейка 5 2" xfId="2733"/>
    <cellStyle name="Контрольная ячейка 6" xfId="2734"/>
    <cellStyle name="Контрольная ячейка 6 2" xfId="2735"/>
    <cellStyle name="Контрольная ячейка 7" xfId="2736"/>
    <cellStyle name="Контрольная ячейка 7 2" xfId="2737"/>
    <cellStyle name="Контрольная ячейка 8" xfId="2738"/>
    <cellStyle name="Контрольная ячейка 9" xfId="2739"/>
    <cellStyle name="Название 2" xfId="2740"/>
    <cellStyle name="Название 2 2" xfId="2741"/>
    <cellStyle name="Название 3" xfId="2742"/>
    <cellStyle name="Название 3 2" xfId="2743"/>
    <cellStyle name="Название 4" xfId="2744"/>
    <cellStyle name="Название 4 2" xfId="2745"/>
    <cellStyle name="Название 5" xfId="2746"/>
    <cellStyle name="Название 5 2" xfId="2747"/>
    <cellStyle name="Название 6" xfId="2748"/>
    <cellStyle name="Название 6 2" xfId="2749"/>
    <cellStyle name="Название 7" xfId="2750"/>
    <cellStyle name="Название 8" xfId="2751"/>
    <cellStyle name="Нейтральный 2" xfId="2752"/>
    <cellStyle name="Нейтральный 2 2" xfId="2753"/>
    <cellStyle name="Нейтральный 3" xfId="2754"/>
    <cellStyle name="Нейтральный 3 2" xfId="2755"/>
    <cellStyle name="Нейтральный 4" xfId="2756"/>
    <cellStyle name="Нейтральный 4 2" xfId="2757"/>
    <cellStyle name="Нейтральный 5" xfId="2758"/>
    <cellStyle name="Нейтральный 5 2" xfId="2759"/>
    <cellStyle name="Нейтральный 6" xfId="2760"/>
    <cellStyle name="Нейтральный 6 2" xfId="2761"/>
    <cellStyle name="Нейтральный 7" xfId="2762"/>
    <cellStyle name="Нейтральный 7 2" xfId="2763"/>
    <cellStyle name="Нейтральный 8" xfId="2764"/>
    <cellStyle name="Нейтральный 9" xfId="2765"/>
    <cellStyle name="Обычный" xfId="0" builtinId="0"/>
    <cellStyle name="Обычный 10" xfId="2766"/>
    <cellStyle name="Обычный 10 2" xfId="2767"/>
    <cellStyle name="Обычный 10 2 2" xfId="2768"/>
    <cellStyle name="Обычный 10 3" xfId="2769"/>
    <cellStyle name="Обычный 11" xfId="2770"/>
    <cellStyle name="Обычный 11 10" xfId="2771"/>
    <cellStyle name="Обычный 11 10 2" xfId="2772"/>
    <cellStyle name="Обычный 11 11" xfId="2773"/>
    <cellStyle name="Обычный 11 12" xfId="2774"/>
    <cellStyle name="Обычный 11 12 2" xfId="2775"/>
    <cellStyle name="Обычный 11 12 2 2" xfId="2776"/>
    <cellStyle name="Обычный 11 12 3" xfId="2777"/>
    <cellStyle name="Обычный 11 2" xfId="2778"/>
    <cellStyle name="Обычный 11 2 2" xfId="2779"/>
    <cellStyle name="Обычный 11 3" xfId="2780"/>
    <cellStyle name="Обычный 11 4" xfId="2781"/>
    <cellStyle name="Обычный 11 5" xfId="2782"/>
    <cellStyle name="Обычный 11 6" xfId="2783"/>
    <cellStyle name="Обычный 11 7" xfId="2784"/>
    <cellStyle name="Обычный 11 8" xfId="2785"/>
    <cellStyle name="Обычный 11 9" xfId="2786"/>
    <cellStyle name="Обычный 12" xfId="2787"/>
    <cellStyle name="Обычный 12 2" xfId="2788"/>
    <cellStyle name="Обычный 12 2 2" xfId="2789"/>
    <cellStyle name="Обычный 12 2 2 2" xfId="2790"/>
    <cellStyle name="Обычный 12 2 2 2 2" xfId="2791"/>
    <cellStyle name="Обычный 12 2 2 2 3" xfId="2792"/>
    <cellStyle name="Обычный 12 2 2 3" xfId="2793"/>
    <cellStyle name="Обычный 12 2 2 5" xfId="2794"/>
    <cellStyle name="Обычный 12 2 2 6" xfId="2795"/>
    <cellStyle name="Обычный 12 2 3" xfId="2796"/>
    <cellStyle name="Обычный 12 2 4" xfId="2797"/>
    <cellStyle name="Обычный 12 3" xfId="2798"/>
    <cellStyle name="Обычный 12 4" xfId="2799"/>
    <cellStyle name="Обычный 12 5" xfId="2800"/>
    <cellStyle name="Обычный 13" xfId="2801"/>
    <cellStyle name="Обычный 13 2" xfId="2802"/>
    <cellStyle name="Обычный 14" xfId="2803"/>
    <cellStyle name="Обычный 14 2" xfId="2804"/>
    <cellStyle name="Обычный 14 2 2" xfId="2805"/>
    <cellStyle name="Обычный 14 3" xfId="2806"/>
    <cellStyle name="Обычный 14 4" xfId="2807"/>
    <cellStyle name="Обычный 14 5" xfId="2808"/>
    <cellStyle name="Обычный 14 6" xfId="2809"/>
    <cellStyle name="Обычный 15" xfId="2810"/>
    <cellStyle name="Обычный 15 2" xfId="2811"/>
    <cellStyle name="Обычный 16" xfId="2812"/>
    <cellStyle name="Обычный 17" xfId="2813"/>
    <cellStyle name="Обычный 17 2" xfId="2814"/>
    <cellStyle name="Обычный 17 3" xfId="2815"/>
    <cellStyle name="Обычный 17 4" xfId="2816"/>
    <cellStyle name="Обычный 17 5" xfId="2817"/>
    <cellStyle name="Обычный 17 6" xfId="2818"/>
    <cellStyle name="Обычный 17 7" xfId="2819"/>
    <cellStyle name="Обычный 18" xfId="2820"/>
    <cellStyle name="Обычный 18 2" xfId="2821"/>
    <cellStyle name="Обычный 18 3" xfId="2822"/>
    <cellStyle name="Обычный 19" xfId="2823"/>
    <cellStyle name="Обычный 2" xfId="2824"/>
    <cellStyle name="Обычный 2 10" xfId="2825"/>
    <cellStyle name="Обычный 2 10 2" xfId="2826"/>
    <cellStyle name="Обычный 2 10 2 2" xfId="2827"/>
    <cellStyle name="Обычный 2 11" xfId="2828"/>
    <cellStyle name="Обычный 2 12" xfId="2829"/>
    <cellStyle name="Обычный 2 13" xfId="2830"/>
    <cellStyle name="Обычный 2 14" xfId="2831"/>
    <cellStyle name="Обычный 2 14 10" xfId="2832"/>
    <cellStyle name="Обычный 2 14 10 2" xfId="2833"/>
    <cellStyle name="Обычный 2 14 10 3" xfId="2834"/>
    <cellStyle name="Обычный 2 14 11" xfId="2835"/>
    <cellStyle name="Обычный 2 14 12" xfId="2836"/>
    <cellStyle name="Обычный 2 14 2" xfId="2837"/>
    <cellStyle name="Обычный 2 14 2 2" xfId="2838"/>
    <cellStyle name="Обычный 2 14 3" xfId="2839"/>
    <cellStyle name="Обычный 2 14 4" xfId="2840"/>
    <cellStyle name="Обычный 2 14 5" xfId="2841"/>
    <cellStyle name="Обычный 2 14 6" xfId="2842"/>
    <cellStyle name="Обычный 2 14 7" xfId="2843"/>
    <cellStyle name="Обычный 2 14 8" xfId="2844"/>
    <cellStyle name="Обычный 2 14 9" xfId="2845"/>
    <cellStyle name="Обычный 2 15" xfId="2846"/>
    <cellStyle name="Обычный 2 16" xfId="2847"/>
    <cellStyle name="Обычный 2 17" xfId="2848"/>
    <cellStyle name="Обычный 2 18" xfId="2849"/>
    <cellStyle name="Обычный 2 19" xfId="2850"/>
    <cellStyle name="Обычный 2 2" xfId="2851"/>
    <cellStyle name="Обычный 2 2 10" xfId="2852"/>
    <cellStyle name="Обычный 2 2 10 2" xfId="2853"/>
    <cellStyle name="Обычный 2 2 11" xfId="2854"/>
    <cellStyle name="Обычный 2 2 12" xfId="2855"/>
    <cellStyle name="Обычный 2 2 13" xfId="2856"/>
    <cellStyle name="Обычный 2 2 14" xfId="2857"/>
    <cellStyle name="Обычный 2 2 15" xfId="2858"/>
    <cellStyle name="Обычный 2 2 16" xfId="2859"/>
    <cellStyle name="Обычный 2 2 17" xfId="2860"/>
    <cellStyle name="Обычный 2 2 18" xfId="2861"/>
    <cellStyle name="Обычный 2 2 19" xfId="2862"/>
    <cellStyle name="Обычный 2 2 2" xfId="2863"/>
    <cellStyle name="Обычный 2 2 2 2" xfId="2864"/>
    <cellStyle name="Обычный 2 2 2 2 2" xfId="2865"/>
    <cellStyle name="Обычный 2 2 2 2 2 2" xfId="2866"/>
    <cellStyle name="Обычный 2 2 2 2 3" xfId="2867"/>
    <cellStyle name="Обычный 2 2 2 2 3 2" xfId="2868"/>
    <cellStyle name="Обычный 2 2 2 2 4" xfId="2869"/>
    <cellStyle name="Обычный 2 2 2 2 5" xfId="2870"/>
    <cellStyle name="Обычный 2 2 2 3" xfId="2871"/>
    <cellStyle name="Обычный 2 2 2 3 2" xfId="2872"/>
    <cellStyle name="Обычный 2 2 2 4" xfId="2873"/>
    <cellStyle name="Обычный 2 2 2 4 2" xfId="2874"/>
    <cellStyle name="Обычный 2 2 2 4 3" xfId="2875"/>
    <cellStyle name="Обычный 2 2 2 4 4" xfId="2876"/>
    <cellStyle name="Обычный 2 2 2 5" xfId="2877"/>
    <cellStyle name="Обычный 2 2 2 5 2" xfId="2878"/>
    <cellStyle name="Обычный 2 2 2 5 3" xfId="2879"/>
    <cellStyle name="Обычный 2 2 2 5 4" xfId="2880"/>
    <cellStyle name="Обычный 2 2 2 6" xfId="2881"/>
    <cellStyle name="Обычный 2 2 2 7" xfId="2882"/>
    <cellStyle name="Обычный 2 2 2 8" xfId="2883"/>
    <cellStyle name="Обычный 2 2 2 9" xfId="2884"/>
    <cellStyle name="Обычный 2 2 3" xfId="2885"/>
    <cellStyle name="Обычный 2 2 3 10" xfId="2886"/>
    <cellStyle name="Обычный 2 2 3 2" xfId="2887"/>
    <cellStyle name="Обычный 2 2 3 2 2" xfId="2888"/>
    <cellStyle name="Обычный 2 2 3 2 3" xfId="2889"/>
    <cellStyle name="Обычный 2 2 3 3" xfId="2890"/>
    <cellStyle name="Обычный 2 2 3 4" xfId="2891"/>
    <cellStyle name="Обычный 2 2 3 5" xfId="2892"/>
    <cellStyle name="Обычный 2 2 3 6" xfId="2893"/>
    <cellStyle name="Обычный 2 2 3 7" xfId="2894"/>
    <cellStyle name="Обычный 2 2 3 8" xfId="2895"/>
    <cellStyle name="Обычный 2 2 3 9" xfId="2896"/>
    <cellStyle name="Обычный 2 2 4" xfId="2897"/>
    <cellStyle name="Обычный 2 2 4 2" xfId="2898"/>
    <cellStyle name="Обычный 2 2 4 3" xfId="2899"/>
    <cellStyle name="Обычный 2 2 4 4" xfId="2900"/>
    <cellStyle name="Обычный 2 2 5" xfId="2901"/>
    <cellStyle name="Обычный 2 2 5 2" xfId="2902"/>
    <cellStyle name="Обычный 2 2 5 3" xfId="2903"/>
    <cellStyle name="Обычный 2 2 5 4" xfId="2904"/>
    <cellStyle name="Обычный 2 2 6" xfId="2905"/>
    <cellStyle name="Обычный 2 2 7" xfId="2906"/>
    <cellStyle name="Обычный 2 2 8" xfId="2907"/>
    <cellStyle name="Обычный 2 2 9" xfId="2908"/>
    <cellStyle name="Обычный 2 2_База1 (version 1)" xfId="2909"/>
    <cellStyle name="Обычный 2 20" xfId="2910"/>
    <cellStyle name="Обычный 2 21" xfId="2911"/>
    <cellStyle name="Обычный 2 22" xfId="2912"/>
    <cellStyle name="Обычный 2 23" xfId="2913"/>
    <cellStyle name="Обычный 2 23 2" xfId="2914"/>
    <cellStyle name="Обычный 2 24" xfId="2915"/>
    <cellStyle name="Обычный 2 24 2" xfId="2916"/>
    <cellStyle name="Обычный 2 24 3" xfId="2917"/>
    <cellStyle name="Обычный 2 24 4" xfId="2918"/>
    <cellStyle name="Обычный 2 24 5" xfId="2919"/>
    <cellStyle name="Обычный 2 24 6" xfId="2920"/>
    <cellStyle name="Обычный 2 24 7" xfId="2921"/>
    <cellStyle name="Обычный 2 25" xfId="2922"/>
    <cellStyle name="Обычный 2 26" xfId="2923"/>
    <cellStyle name="Обычный 2 27" xfId="2924"/>
    <cellStyle name="Обычный 2 28" xfId="2925"/>
    <cellStyle name="Обычный 2 29" xfId="2926"/>
    <cellStyle name="Обычный 2 3" xfId="2927"/>
    <cellStyle name="Обычный 2 3 10" xfId="2928"/>
    <cellStyle name="Обычный 2 3 10 10" xfId="2929"/>
    <cellStyle name="Обычный 2 3 10 11" xfId="2930"/>
    <cellStyle name="Обычный 2 3 10 12" xfId="2931"/>
    <cellStyle name="Обычный 2 3 10 2" xfId="2932"/>
    <cellStyle name="Обычный 2 3 10 2 10" xfId="2933"/>
    <cellStyle name="Обычный 2 3 10 2 11" xfId="2934"/>
    <cellStyle name="Обычный 2 3 10 2 12" xfId="2935"/>
    <cellStyle name="Обычный 2 3 10 2 2" xfId="2936"/>
    <cellStyle name="Обычный 2 3 10 2 2 10" xfId="2937"/>
    <cellStyle name="Обычный 2 3 10 2 2 2" xfId="2938"/>
    <cellStyle name="Обычный 2 3 10 2 2 2 2" xfId="2939"/>
    <cellStyle name="Обычный 2 3 10 2 2 2 2 2" xfId="2940"/>
    <cellStyle name="Обычный 2 3 10 2 2 2 2 3" xfId="2941"/>
    <cellStyle name="Обычный 2 3 10 2 2 2 2 4" xfId="2942"/>
    <cellStyle name="Обычный 2 3 10 2 2 2 2 5" xfId="2943"/>
    <cellStyle name="Обычный 2 3 10 2 2 2 2 6" xfId="2944"/>
    <cellStyle name="Обычный 2 3 10 2 2 2 2 7" xfId="2945"/>
    <cellStyle name="Обычный 2 3 10 2 2 2 2 8" xfId="2946"/>
    <cellStyle name="Обычный 2 3 10 2 2 2 3" xfId="2947"/>
    <cellStyle name="Обычный 2 3 10 2 2 2 4" xfId="2948"/>
    <cellStyle name="Обычный 2 3 10 2 2 2 5" xfId="2949"/>
    <cellStyle name="Обычный 2 3 10 2 2 2 6" xfId="2950"/>
    <cellStyle name="Обычный 2 3 10 2 2 2 7" xfId="2951"/>
    <cellStyle name="Обычный 2 3 10 2 2 2 8" xfId="2952"/>
    <cellStyle name="Обычный 2 3 10 2 2 3" xfId="2953"/>
    <cellStyle name="Обычный 2 3 10 2 2 4" xfId="2954"/>
    <cellStyle name="Обычный 2 3 10 2 2 5" xfId="2955"/>
    <cellStyle name="Обычный 2 3 10 2 2 6" xfId="2956"/>
    <cellStyle name="Обычный 2 3 10 2 2 7" xfId="2957"/>
    <cellStyle name="Обычный 2 3 10 2 2 8" xfId="2958"/>
    <cellStyle name="Обычный 2 3 10 2 2 9" xfId="2959"/>
    <cellStyle name="Обычный 2 3 10 2 3" xfId="2960"/>
    <cellStyle name="Обычный 2 3 10 2 4" xfId="2961"/>
    <cellStyle name="Обычный 2 3 10 2 5" xfId="2962"/>
    <cellStyle name="Обычный 2 3 10 2 5 2" xfId="2963"/>
    <cellStyle name="Обычный 2 3 10 2 5 2 2" xfId="2964"/>
    <cellStyle name="Обычный 2 3 10 2 5 2 3" xfId="2965"/>
    <cellStyle name="Обычный 2 3 10 2 5 2 4" xfId="2966"/>
    <cellStyle name="Обычный 2 3 10 2 5 2 5" xfId="2967"/>
    <cellStyle name="Обычный 2 3 10 2 5 2 6" xfId="2968"/>
    <cellStyle name="Обычный 2 3 10 2 5 2 7" xfId="2969"/>
    <cellStyle name="Обычный 2 3 10 2 5 2 8" xfId="2970"/>
    <cellStyle name="Обычный 2 3 10 2 5 3" xfId="2971"/>
    <cellStyle name="Обычный 2 3 10 2 5 4" xfId="2972"/>
    <cellStyle name="Обычный 2 3 10 2 5 5" xfId="2973"/>
    <cellStyle name="Обычный 2 3 10 2 5 6" xfId="2974"/>
    <cellStyle name="Обычный 2 3 10 2 5 7" xfId="2975"/>
    <cellStyle name="Обычный 2 3 10 2 5 8" xfId="2976"/>
    <cellStyle name="Обычный 2 3 10 2 6" xfId="2977"/>
    <cellStyle name="Обычный 2 3 10 2 7" xfId="2978"/>
    <cellStyle name="Обычный 2 3 10 2 8" xfId="2979"/>
    <cellStyle name="Обычный 2 3 10 2 9" xfId="2980"/>
    <cellStyle name="Обычный 2 3 10 3" xfId="2981"/>
    <cellStyle name="Обычный 2 3 10 3 10" xfId="2982"/>
    <cellStyle name="Обычный 2 3 10 3 2" xfId="2983"/>
    <cellStyle name="Обычный 2 3 10 3 2 2" xfId="2984"/>
    <cellStyle name="Обычный 2 3 10 3 2 2 2" xfId="2985"/>
    <cellStyle name="Обычный 2 3 10 3 2 2 3" xfId="2986"/>
    <cellStyle name="Обычный 2 3 10 3 2 2 4" xfId="2987"/>
    <cellStyle name="Обычный 2 3 10 3 2 2 5" xfId="2988"/>
    <cellStyle name="Обычный 2 3 10 3 2 2 6" xfId="2989"/>
    <cellStyle name="Обычный 2 3 10 3 2 2 7" xfId="2990"/>
    <cellStyle name="Обычный 2 3 10 3 2 2 8" xfId="2991"/>
    <cellStyle name="Обычный 2 3 10 3 2 3" xfId="2992"/>
    <cellStyle name="Обычный 2 3 10 3 2 4" xfId="2993"/>
    <cellStyle name="Обычный 2 3 10 3 2 5" xfId="2994"/>
    <cellStyle name="Обычный 2 3 10 3 2 6" xfId="2995"/>
    <cellStyle name="Обычный 2 3 10 3 2 7" xfId="2996"/>
    <cellStyle name="Обычный 2 3 10 3 2 8" xfId="2997"/>
    <cellStyle name="Обычный 2 3 10 3 3" xfId="2998"/>
    <cellStyle name="Обычный 2 3 10 3 4" xfId="2999"/>
    <cellStyle name="Обычный 2 3 10 3 5" xfId="3000"/>
    <cellStyle name="Обычный 2 3 10 3 6" xfId="3001"/>
    <cellStyle name="Обычный 2 3 10 3 7" xfId="3002"/>
    <cellStyle name="Обычный 2 3 10 3 8" xfId="3003"/>
    <cellStyle name="Обычный 2 3 10 3 9" xfId="3004"/>
    <cellStyle name="Обычный 2 3 10 4" xfId="3005"/>
    <cellStyle name="Обычный 2 3 10 5" xfId="3006"/>
    <cellStyle name="Обычный 2 3 10 5 2" xfId="3007"/>
    <cellStyle name="Обычный 2 3 10 5 2 2" xfId="3008"/>
    <cellStyle name="Обычный 2 3 10 5 2 3" xfId="3009"/>
    <cellStyle name="Обычный 2 3 10 5 2 4" xfId="3010"/>
    <cellStyle name="Обычный 2 3 10 5 2 5" xfId="3011"/>
    <cellStyle name="Обычный 2 3 10 5 2 6" xfId="3012"/>
    <cellStyle name="Обычный 2 3 10 5 2 7" xfId="3013"/>
    <cellStyle name="Обычный 2 3 10 5 2 8" xfId="3014"/>
    <cellStyle name="Обычный 2 3 10 5 3" xfId="3015"/>
    <cellStyle name="Обычный 2 3 10 5 4" xfId="3016"/>
    <cellStyle name="Обычный 2 3 10 5 5" xfId="3017"/>
    <cellStyle name="Обычный 2 3 10 5 6" xfId="3018"/>
    <cellStyle name="Обычный 2 3 10 5 7" xfId="3019"/>
    <cellStyle name="Обычный 2 3 10 5 8" xfId="3020"/>
    <cellStyle name="Обычный 2 3 10 6" xfId="3021"/>
    <cellStyle name="Обычный 2 3 10 7" xfId="3022"/>
    <cellStyle name="Обычный 2 3 10 8" xfId="3023"/>
    <cellStyle name="Обычный 2 3 10 9" xfId="3024"/>
    <cellStyle name="Обычный 2 3 11" xfId="3025"/>
    <cellStyle name="Обычный 2 3 12" xfId="3026"/>
    <cellStyle name="Обычный 2 3 13" xfId="3027"/>
    <cellStyle name="Обычный 2 3 14" xfId="3028"/>
    <cellStyle name="Обычный 2 3 15" xfId="3029"/>
    <cellStyle name="Обычный 2 3 16" xfId="3030"/>
    <cellStyle name="Обычный 2 3 17" xfId="3031"/>
    <cellStyle name="Обычный 2 3 18" xfId="3032"/>
    <cellStyle name="Обычный 2 3 19" xfId="3033"/>
    <cellStyle name="Обычный 2 3 2" xfId="3034"/>
    <cellStyle name="Обычный 2 3 2 2" xfId="3035"/>
    <cellStyle name="Обычный 2 3 2 3" xfId="3036"/>
    <cellStyle name="Обычный 2 3 2 4" xfId="3037"/>
    <cellStyle name="Обычный 2 3 20" xfId="3038"/>
    <cellStyle name="Обычный 2 3 21" xfId="3039"/>
    <cellStyle name="Обычный 2 3 3" xfId="3040"/>
    <cellStyle name="Обычный 2 3 4" xfId="3041"/>
    <cellStyle name="Обычный 2 3 4 2" xfId="3042"/>
    <cellStyle name="Обычный 2 3 4 3" xfId="3043"/>
    <cellStyle name="Обычный 2 3 5" xfId="3044"/>
    <cellStyle name="Обычный 2 3 6" xfId="3045"/>
    <cellStyle name="Обычный 2 3 7" xfId="3046"/>
    <cellStyle name="Обычный 2 3 8" xfId="3047"/>
    <cellStyle name="Обычный 2 3 9" xfId="3048"/>
    <cellStyle name="Обычный 2 30" xfId="3049"/>
    <cellStyle name="Обычный 2 31" xfId="3050"/>
    <cellStyle name="Обычный 2 32" xfId="3051"/>
    <cellStyle name="Обычный 2 33" xfId="3052"/>
    <cellStyle name="Обычный 2 33 2" xfId="3053"/>
    <cellStyle name="Обычный 2 34" xfId="3054"/>
    <cellStyle name="Обычный 2 35" xfId="3055"/>
    <cellStyle name="Обычный 2 36" xfId="3056"/>
    <cellStyle name="Обычный 2 37" xfId="3057"/>
    <cellStyle name="Обычный 2 38" xfId="3058"/>
    <cellStyle name="Обычный 2 39" xfId="3059"/>
    <cellStyle name="Обычный 2 4" xfId="3060"/>
    <cellStyle name="Обычный 2 4 10" xfId="3061"/>
    <cellStyle name="Обычный 2 4 2" xfId="3062"/>
    <cellStyle name="Обычный 2 4 2 2" xfId="3063"/>
    <cellStyle name="Обычный 2 4 2 3" xfId="3064"/>
    <cellStyle name="Обычный 2 4 2 4" xfId="3065"/>
    <cellStyle name="Обычный 2 4 3" xfId="3066"/>
    <cellStyle name="Обычный 2 4 3 2" xfId="3067"/>
    <cellStyle name="Обычный 2 4 3 3" xfId="3068"/>
    <cellStyle name="Обычный 2 4 4" xfId="3069"/>
    <cellStyle name="Обычный 2 4 5" xfId="3070"/>
    <cellStyle name="Обычный 2 4 6" xfId="3071"/>
    <cellStyle name="Обычный 2 4 7" xfId="3072"/>
    <cellStyle name="Обычный 2 4 8" xfId="3073"/>
    <cellStyle name="Обычный 2 4 9" xfId="3074"/>
    <cellStyle name="Обычный 2 40" xfId="3075"/>
    <cellStyle name="Обычный 2 41" xfId="3076"/>
    <cellStyle name="Обычный 2 42" xfId="3077"/>
    <cellStyle name="Обычный 2 43" xfId="3078"/>
    <cellStyle name="Обычный 2 44" xfId="3079"/>
    <cellStyle name="Обычный 2 45" xfId="3080"/>
    <cellStyle name="Обычный 2 46" xfId="3081"/>
    <cellStyle name="Обычный 2 47" xfId="3082"/>
    <cellStyle name="Обычный 2 5" xfId="3083"/>
    <cellStyle name="Обычный 2 5 2" xfId="3084"/>
    <cellStyle name="Обычный 2 5 2 2" xfId="3085"/>
    <cellStyle name="Обычный 2 5 3" xfId="3086"/>
    <cellStyle name="Обычный 2 5 3 2" xfId="3087"/>
    <cellStyle name="Обычный 2 5 3 3" xfId="3088"/>
    <cellStyle name="Обычный 2 5 3 4" xfId="3089"/>
    <cellStyle name="Обычный 2 51" xfId="3090"/>
    <cellStyle name="Обычный 2 6" xfId="3091"/>
    <cellStyle name="Обычный 2 6 2" xfId="3092"/>
    <cellStyle name="Обычный 2 6 2 2" xfId="3093"/>
    <cellStyle name="Обычный 2 6 2 3" xfId="3094"/>
    <cellStyle name="Обычный 2 7" xfId="3095"/>
    <cellStyle name="Обычный 2 7 2" xfId="3096"/>
    <cellStyle name="Обычный 2 8" xfId="3097"/>
    <cellStyle name="Обычный 2 9" xfId="3098"/>
    <cellStyle name="Обычный 2_12_08_12" xfId="3099"/>
    <cellStyle name="Обычный 20" xfId="3100"/>
    <cellStyle name="Обычный 21" xfId="3101"/>
    <cellStyle name="Обычный 22" xfId="3102"/>
    <cellStyle name="Обычный 23" xfId="3103"/>
    <cellStyle name="Обычный 24" xfId="3104"/>
    <cellStyle name="Обычный 25" xfId="3105"/>
    <cellStyle name="Обычный 26" xfId="3106"/>
    <cellStyle name="Обычный 27" xfId="3107"/>
    <cellStyle name="Обычный 28" xfId="3108"/>
    <cellStyle name="Обычный 29" xfId="3109"/>
    <cellStyle name="Обычный 3" xfId="3110"/>
    <cellStyle name="Обычный 3 10" xfId="3111"/>
    <cellStyle name="Обычный 3 10 2" xfId="3112"/>
    <cellStyle name="Обычный 3 10 3" xfId="3113"/>
    <cellStyle name="Обычный 3 11" xfId="3114"/>
    <cellStyle name="Обычный 3 11 2" xfId="3115"/>
    <cellStyle name="Обычный 3 11 3" xfId="3116"/>
    <cellStyle name="Обычный 3 12" xfId="3117"/>
    <cellStyle name="Обычный 3 12 2" xfId="3118"/>
    <cellStyle name="Обычный 3 12 3" xfId="3119"/>
    <cellStyle name="Обычный 3 13" xfId="3120"/>
    <cellStyle name="Обычный 3 13 11" xfId="3121"/>
    <cellStyle name="Обычный 3 13 2" xfId="3122"/>
    <cellStyle name="Обычный 3 13 2 2" xfId="3123"/>
    <cellStyle name="Обычный 3 13 2 2 2" xfId="3124"/>
    <cellStyle name="Обычный 3 13 2 3" xfId="3125"/>
    <cellStyle name="Обычный 3 13 3" xfId="3126"/>
    <cellStyle name="Обычный 3 13 3 2" xfId="3127"/>
    <cellStyle name="Обычный 3 13 3 5" xfId="3128"/>
    <cellStyle name="Обычный 3 13 4" xfId="3129"/>
    <cellStyle name="Обычный 3 13 4 2" xfId="3130"/>
    <cellStyle name="Обычный 3 13 5" xfId="3131"/>
    <cellStyle name="Обычный 3 13 6" xfId="3132"/>
    <cellStyle name="Обычный 3 13_pudost_16-07_17_startovye" xfId="3133"/>
    <cellStyle name="Обычный 3 14" xfId="3134"/>
    <cellStyle name="Обычный 3 14 2" xfId="3135"/>
    <cellStyle name="Обычный 3 15" xfId="3136"/>
    <cellStyle name="Обычный 3 15 2" xfId="3137"/>
    <cellStyle name="Обычный 3 16" xfId="3138"/>
    <cellStyle name="Обычный 3 16 2" xfId="3139"/>
    <cellStyle name="Обычный 3 17" xfId="3140"/>
    <cellStyle name="Обычный 3 17 2" xfId="3141"/>
    <cellStyle name="Обычный 3 18" xfId="3142"/>
    <cellStyle name="Обычный 3 18 2" xfId="3143"/>
    <cellStyle name="Обычный 3 19" xfId="3144"/>
    <cellStyle name="Обычный 3 19 2" xfId="3145"/>
    <cellStyle name="Обычный 3 2" xfId="3146"/>
    <cellStyle name="Обычный 3 2 10" xfId="3147"/>
    <cellStyle name="Обычный 3 2 11" xfId="3148"/>
    <cellStyle name="Обычный 3 2 12" xfId="3149"/>
    <cellStyle name="Обычный 3 2 13" xfId="3150"/>
    <cellStyle name="Обычный 3 2 2" xfId="3151"/>
    <cellStyle name="Обычный 3 2 2 10" xfId="3152"/>
    <cellStyle name="Обычный 3 2 2 2" xfId="3153"/>
    <cellStyle name="Обычный 3 2 2 2 2" xfId="3154"/>
    <cellStyle name="Обычный 3 2 2 3" xfId="3155"/>
    <cellStyle name="Обычный 3 2 2 4" xfId="3156"/>
    <cellStyle name="Обычный 3 2 2 5" xfId="3157"/>
    <cellStyle name="Обычный 3 2 2 6" xfId="3158"/>
    <cellStyle name="Обычный 3 2 2 7" xfId="3159"/>
    <cellStyle name="Обычный 3 2 2 8" xfId="3160"/>
    <cellStyle name="Обычный 3 2 2 9" xfId="3161"/>
    <cellStyle name="Обычный 3 2 3" xfId="3162"/>
    <cellStyle name="Обычный 3 2 4" xfId="3163"/>
    <cellStyle name="Обычный 3 2 4 2" xfId="3164"/>
    <cellStyle name="Обычный 3 2 4 3" xfId="3165"/>
    <cellStyle name="Обычный 3 2 5" xfId="3166"/>
    <cellStyle name="Обычный 3 2 6" xfId="3167"/>
    <cellStyle name="Обычный 3 2 7" xfId="3168"/>
    <cellStyle name="Обычный 3 2 8" xfId="3169"/>
    <cellStyle name="Обычный 3 2 9" xfId="3170"/>
    <cellStyle name="Обычный 3 20" xfId="3171"/>
    <cellStyle name="Обычный 3 20 2" xfId="3172"/>
    <cellStyle name="Обычный 3 21" xfId="3173"/>
    <cellStyle name="Обычный 3 21 2" xfId="3174"/>
    <cellStyle name="Обычный 3 22" xfId="3175"/>
    <cellStyle name="Обычный 3 23" xfId="3176"/>
    <cellStyle name="Обычный 3 24" xfId="3177"/>
    <cellStyle name="Обычный 3 3" xfId="3178"/>
    <cellStyle name="Обычный 3 3 2" xfId="3179"/>
    <cellStyle name="Обычный 3 3 2 2" xfId="3180"/>
    <cellStyle name="Обычный 3 3 3" xfId="3181"/>
    <cellStyle name="Обычный 3 3 4" xfId="3182"/>
    <cellStyle name="Обычный 3 3 5" xfId="3183"/>
    <cellStyle name="Обычный 3 4" xfId="3184"/>
    <cellStyle name="Обычный 3 4 2" xfId="3185"/>
    <cellStyle name="Обычный 3 4 3" xfId="3186"/>
    <cellStyle name="Обычный 3 5" xfId="3187"/>
    <cellStyle name="Обычный 3 5 2" xfId="3188"/>
    <cellStyle name="Обычный 3 5 2 2" xfId="3189"/>
    <cellStyle name="Обычный 3 5 3" xfId="3190"/>
    <cellStyle name="Обычный 3 5 4" xfId="3191"/>
    <cellStyle name="Обычный 3 5 5" xfId="3192"/>
    <cellStyle name="Обычный 3 6" xfId="3193"/>
    <cellStyle name="Обычный 3 6 2" xfId="3194"/>
    <cellStyle name="Обычный 3 6 3" xfId="3195"/>
    <cellStyle name="Обычный 3 7" xfId="3196"/>
    <cellStyle name="Обычный 3 7 2" xfId="3197"/>
    <cellStyle name="Обычный 3 8" xfId="3198"/>
    <cellStyle name="Обычный 3 8 2" xfId="3199"/>
    <cellStyle name="Обычный 3 8 3" xfId="3200"/>
    <cellStyle name="Обычный 3 9" xfId="3201"/>
    <cellStyle name="Обычный 3 9 2" xfId="3202"/>
    <cellStyle name="Обычный 3 9 3" xfId="3203"/>
    <cellStyle name="Обычный 3_1443_germes-27.07.2014 финал" xfId="3204"/>
    <cellStyle name="Обычный 30" xfId="3205"/>
    <cellStyle name="Обычный 30 12" xfId="3206"/>
    <cellStyle name="Обычный 30 16" xfId="3207"/>
    <cellStyle name="Обычный 30 2" xfId="3208"/>
    <cellStyle name="Обычный 30 3" xfId="3209"/>
    <cellStyle name="Обычный 30 4" xfId="3210"/>
    <cellStyle name="Обычный 30 5" xfId="3211"/>
    <cellStyle name="Обычный 31" xfId="3212"/>
    <cellStyle name="Обычный 34" xfId="3213"/>
    <cellStyle name="Обычный 35" xfId="3214"/>
    <cellStyle name="Обычный 36" xfId="3215"/>
    <cellStyle name="Обычный 39" xfId="3216"/>
    <cellStyle name="Обычный 4" xfId="3217"/>
    <cellStyle name="Обычный 4 10" xfId="3218"/>
    <cellStyle name="Обычный 4 11" xfId="3219"/>
    <cellStyle name="Обычный 4 12" xfId="3220"/>
    <cellStyle name="Обычный 4 13" xfId="3221"/>
    <cellStyle name="Обычный 4 13 2" xfId="3222"/>
    <cellStyle name="Обычный 4 13 3" xfId="3223"/>
    <cellStyle name="Обычный 4 14" xfId="3224"/>
    <cellStyle name="Обычный 4 14 2" xfId="3225"/>
    <cellStyle name="Обычный 4 14 3" xfId="3226"/>
    <cellStyle name="Обычный 4 14 4" xfId="3227"/>
    <cellStyle name="Обычный 4 15" xfId="3228"/>
    <cellStyle name="Обычный 4 16" xfId="3229"/>
    <cellStyle name="Обычный 4 17" xfId="3230"/>
    <cellStyle name="Обычный 4 2" xfId="3231"/>
    <cellStyle name="Обычный 4 2 2" xfId="3232"/>
    <cellStyle name="Обычный 4 2 2 2" xfId="3233"/>
    <cellStyle name="Обычный 4 2 2 3" xfId="3234"/>
    <cellStyle name="Обычный 4 2 3" xfId="3235"/>
    <cellStyle name="Обычный 4 2 4" xfId="3236"/>
    <cellStyle name="Обычный 4 3" xfId="3237"/>
    <cellStyle name="Обычный 4 4" xfId="3238"/>
    <cellStyle name="Обычный 4 5" xfId="3239"/>
    <cellStyle name="Обычный 4 6" xfId="3240"/>
    <cellStyle name="Обычный 4 7" xfId="3241"/>
    <cellStyle name="Обычный 4 8" xfId="3242"/>
    <cellStyle name="Обычный 4 9" xfId="3243"/>
    <cellStyle name="Обычный 4_МЛ" xfId="3244"/>
    <cellStyle name="Обычный 40" xfId="3245"/>
    <cellStyle name="Обычный 42" xfId="3246"/>
    <cellStyle name="Обычный 43" xfId="3247"/>
    <cellStyle name="Обычный 45" xfId="3248"/>
    <cellStyle name="Обычный 5" xfId="3249"/>
    <cellStyle name="Обычный 5 10" xfId="3250"/>
    <cellStyle name="Обычный 5 11" xfId="3251"/>
    <cellStyle name="Обычный 5 12" xfId="3252"/>
    <cellStyle name="Обычный 5 13" xfId="3253"/>
    <cellStyle name="Обычный 5 13 2" xfId="3254"/>
    <cellStyle name="Обычный 5 14" xfId="3255"/>
    <cellStyle name="Обычный 5 14 2" xfId="3256"/>
    <cellStyle name="Обычный 5 14 3" xfId="3257"/>
    <cellStyle name="Обычный 5 15" xfId="3258"/>
    <cellStyle name="Обычный 5 16" xfId="3259"/>
    <cellStyle name="Обычный 5 17" xfId="3260"/>
    <cellStyle name="Обычный 5 18" xfId="3261"/>
    <cellStyle name="Обычный 5 19" xfId="3262"/>
    <cellStyle name="Обычный 5 19 2" xfId="3263"/>
    <cellStyle name="Обычный 5 19 3" xfId="3264"/>
    <cellStyle name="Обычный 5 2" xfId="3265"/>
    <cellStyle name="Обычный 5 2 2" xfId="3266"/>
    <cellStyle name="Обычный 5 2 2 2" xfId="3267"/>
    <cellStyle name="Обычный 5 2 2 3" xfId="3268"/>
    <cellStyle name="Обычный 5 2 3" xfId="3269"/>
    <cellStyle name="Обычный 5 2 3 2" xfId="3270"/>
    <cellStyle name="Обычный 5 2 3 3" xfId="3271"/>
    <cellStyle name="Обычный 5 2 4" xfId="3272"/>
    <cellStyle name="Обычный 5 2 5" xfId="3273"/>
    <cellStyle name="Обычный 5 20" xfId="3274"/>
    <cellStyle name="Обычный 5 20 2" xfId="3275"/>
    <cellStyle name="Обычный 5 20 3" xfId="3276"/>
    <cellStyle name="Обычный 5 21" xfId="3277"/>
    <cellStyle name="Обычный 5 21 2" xfId="3278"/>
    <cellStyle name="Обычный 5 21 2 2" xfId="3279"/>
    <cellStyle name="Обычный 5 21 3" xfId="3280"/>
    <cellStyle name="Обычный 5 22" xfId="3281"/>
    <cellStyle name="Обычный 5 3" xfId="3282"/>
    <cellStyle name="Обычный 5 3 2" xfId="3283"/>
    <cellStyle name="Обычный 5 3 2 2" xfId="3284"/>
    <cellStyle name="Обычный 5 3 2 3" xfId="3285"/>
    <cellStyle name="Обычный 5 3 3" xfId="3286"/>
    <cellStyle name="Обычный 5 3 3 2" xfId="3287"/>
    <cellStyle name="Обычный 5 3 4" xfId="3288"/>
    <cellStyle name="Обычный 5 3 4 2" xfId="3289"/>
    <cellStyle name="Обычный 5 3 5" xfId="3290"/>
    <cellStyle name="Обычный 5 4" xfId="3291"/>
    <cellStyle name="Обычный 5 4 2" xfId="3292"/>
    <cellStyle name="Обычный 5 4 2 2" xfId="3293"/>
    <cellStyle name="Обычный 5 4 2 3" xfId="3294"/>
    <cellStyle name="Обычный 5 4 3" xfId="3295"/>
    <cellStyle name="Обычный 5 5" xfId="3296"/>
    <cellStyle name="Обычный 5 6" xfId="3297"/>
    <cellStyle name="Обычный 5 7" xfId="3298"/>
    <cellStyle name="Обычный 5 8" xfId="3299"/>
    <cellStyle name="Обычный 5 9" xfId="3300"/>
    <cellStyle name="Обычный 5_15_06_2014_prinevskoe" xfId="3301"/>
    <cellStyle name="Обычный 5_25_05_13 2" xfId="3302"/>
    <cellStyle name="Обычный 6" xfId="3303"/>
    <cellStyle name="Обычный 6 10" xfId="3304"/>
    <cellStyle name="Обычный 6 11" xfId="3305"/>
    <cellStyle name="Обычный 6 12" xfId="3306"/>
    <cellStyle name="Обычный 6 12 2" xfId="3307"/>
    <cellStyle name="Обычный 6 13" xfId="3308"/>
    <cellStyle name="Обычный 6 14" xfId="3309"/>
    <cellStyle name="Обычный 6 15" xfId="3310"/>
    <cellStyle name="Обычный 6 16" xfId="3311"/>
    <cellStyle name="Обычный 6 17" xfId="3312"/>
    <cellStyle name="Обычный 6 2" xfId="3313"/>
    <cellStyle name="Обычный 6 2 2" xfId="3314"/>
    <cellStyle name="Обычный 6 2 3" xfId="3315"/>
    <cellStyle name="Обычный 6 3" xfId="3316"/>
    <cellStyle name="Обычный 6 4" xfId="3317"/>
    <cellStyle name="Обычный 6 5" xfId="3318"/>
    <cellStyle name="Обычный 6 6" xfId="3319"/>
    <cellStyle name="Обычный 6 7" xfId="3320"/>
    <cellStyle name="Обычный 6 8" xfId="3321"/>
    <cellStyle name="Обычный 6 9" xfId="3322"/>
    <cellStyle name="Обычный 6_Гермес 26.09.15" xfId="3323"/>
    <cellStyle name="Обычный 7" xfId="3324"/>
    <cellStyle name="Обычный 7 10" xfId="3325"/>
    <cellStyle name="Обычный 7 11" xfId="3326"/>
    <cellStyle name="Обычный 7 12" xfId="3327"/>
    <cellStyle name="Обычный 7 13" xfId="3328"/>
    <cellStyle name="Обычный 7 14" xfId="3329"/>
    <cellStyle name="Обычный 7 2" xfId="3330"/>
    <cellStyle name="Обычный 7 3" xfId="3331"/>
    <cellStyle name="Обычный 7 4" xfId="3332"/>
    <cellStyle name="Обычный 7 5" xfId="3333"/>
    <cellStyle name="Обычный 7 6" xfId="3334"/>
    <cellStyle name="Обычный 7 7" xfId="3335"/>
    <cellStyle name="Обычный 7 8" xfId="3336"/>
    <cellStyle name="Обычный 7 9" xfId="3337"/>
    <cellStyle name="Обычный 8" xfId="3338"/>
    <cellStyle name="Обычный 8 10" xfId="3339"/>
    <cellStyle name="Обычный 8 2" xfId="3340"/>
    <cellStyle name="Обычный 8 3" xfId="3341"/>
    <cellStyle name="Обычный 8 4" xfId="3342"/>
    <cellStyle name="Обычный 8 5" xfId="3343"/>
    <cellStyle name="Обычный 8 6" xfId="3344"/>
    <cellStyle name="Обычный 8 7" xfId="3345"/>
    <cellStyle name="Обычный 8 8" xfId="3346"/>
    <cellStyle name="Обычный 8 9" xfId="3347"/>
    <cellStyle name="Обычный 9" xfId="3348"/>
    <cellStyle name="Обычный 9 2" xfId="3349"/>
    <cellStyle name="Обычный 9 3" xfId="3350"/>
    <cellStyle name="Обычный_База" xfId="3351"/>
    <cellStyle name="Обычный_База 2 2 2 2 2 2" xfId="3352"/>
    <cellStyle name="Обычный_База_База1 2_База1 (version 1)" xfId="3353"/>
    <cellStyle name="Обычный_Выездка технические1 2 2" xfId="3354"/>
    <cellStyle name="Обычный_Выездка технические1 3" xfId="3355"/>
    <cellStyle name="Обычный_Выездка технические1 3 2" xfId="3496"/>
    <cellStyle name="Обычный_Измайлово-2003" xfId="3356"/>
    <cellStyle name="Обычный_Измайлово-2003 2" xfId="3357"/>
    <cellStyle name="Обычный_конкур f" xfId="3358"/>
    <cellStyle name="Обычный_конкур1 2 2" xfId="3359"/>
    <cellStyle name="Обычный_Лист Microsoft Excel" xfId="3360"/>
    <cellStyle name="Обычный_Лист Microsoft Excel 10" xfId="3361"/>
    <cellStyle name="Обычный_Лист Microsoft Excel 10 2" xfId="3362"/>
    <cellStyle name="Обычный_Лист Microsoft Excel 11" xfId="3363"/>
    <cellStyle name="Обычный_Лист Microsoft Excel 11 2" xfId="3364"/>
    <cellStyle name="Обычный_Лист Microsoft Excel 2 12 2" xfId="3365"/>
    <cellStyle name="Обычный_Лист Microsoft Excel 3 2" xfId="3366"/>
    <cellStyle name="Обычный_Орел 11 2" xfId="3367"/>
    <cellStyle name="Обычный_Россия (В) юниоры 2_Стартовые 04-06.04.13" xfId="3368"/>
    <cellStyle name="Плохой 2" xfId="3369"/>
    <cellStyle name="Плохой 2 2" xfId="3370"/>
    <cellStyle name="Плохой 3" xfId="3371"/>
    <cellStyle name="Плохой 3 2" xfId="3372"/>
    <cellStyle name="Плохой 4" xfId="3373"/>
    <cellStyle name="Плохой 4 2" xfId="3374"/>
    <cellStyle name="Плохой 5" xfId="3375"/>
    <cellStyle name="Плохой 5 2" xfId="3376"/>
    <cellStyle name="Плохой 6" xfId="3377"/>
    <cellStyle name="Плохой 6 2" xfId="3378"/>
    <cellStyle name="Плохой 7" xfId="3379"/>
    <cellStyle name="Плохой 7 2" xfId="3380"/>
    <cellStyle name="Плохой 8" xfId="3381"/>
    <cellStyle name="Плохой 9" xfId="3382"/>
    <cellStyle name="Пояснение 2" xfId="3383"/>
    <cellStyle name="Пояснение 2 2" xfId="3384"/>
    <cellStyle name="Пояснение 3" xfId="3385"/>
    <cellStyle name="Пояснение 3 2" xfId="3386"/>
    <cellStyle name="Пояснение 4" xfId="3387"/>
    <cellStyle name="Пояснение 4 2" xfId="3388"/>
    <cellStyle name="Пояснение 5" xfId="3389"/>
    <cellStyle name="Пояснение 5 2" xfId="3390"/>
    <cellStyle name="Пояснение 6" xfId="3391"/>
    <cellStyle name="Пояснение 6 2" xfId="3392"/>
    <cellStyle name="Пояснение 7" xfId="3393"/>
    <cellStyle name="Пояснение 8" xfId="3394"/>
    <cellStyle name="Примечание 10" xfId="3395"/>
    <cellStyle name="Примечание 2" xfId="3396"/>
    <cellStyle name="Примечание 2 2" xfId="3397"/>
    <cellStyle name="Примечание 2 3" xfId="3398"/>
    <cellStyle name="Примечание 3" xfId="3399"/>
    <cellStyle name="Примечание 4" xfId="3400"/>
    <cellStyle name="Примечание 5" xfId="3401"/>
    <cellStyle name="Примечание 6" xfId="3402"/>
    <cellStyle name="Примечание 6 2" xfId="3403"/>
    <cellStyle name="Примечание 7" xfId="3404"/>
    <cellStyle name="Примечание 7 2" xfId="3405"/>
    <cellStyle name="Примечание 8" xfId="3406"/>
    <cellStyle name="Примечание 8 2" xfId="3407"/>
    <cellStyle name="Примечание 9" xfId="3408"/>
    <cellStyle name="Процентный 2" xfId="3409"/>
    <cellStyle name="Процентный 2 2" xfId="3410"/>
    <cellStyle name="Связанная ячейка 2" xfId="3411"/>
    <cellStyle name="Связанная ячейка 2 2" xfId="3412"/>
    <cellStyle name="Связанная ячейка 3" xfId="3413"/>
    <cellStyle name="Связанная ячейка 3 2" xfId="3414"/>
    <cellStyle name="Связанная ячейка 4" xfId="3415"/>
    <cellStyle name="Связанная ячейка 4 2" xfId="3416"/>
    <cellStyle name="Связанная ячейка 5" xfId="3417"/>
    <cellStyle name="Связанная ячейка 5 2" xfId="3418"/>
    <cellStyle name="Связанная ячейка 6" xfId="3419"/>
    <cellStyle name="Связанная ячейка 6 2" xfId="3420"/>
    <cellStyle name="Связанная ячейка 7" xfId="3421"/>
    <cellStyle name="Связанная ячейка 8" xfId="3422"/>
    <cellStyle name="Текст предупреждения 2" xfId="3423"/>
    <cellStyle name="Текст предупреждения 2 2" xfId="3424"/>
    <cellStyle name="Текст предупреждения 3" xfId="3425"/>
    <cellStyle name="Текст предупреждения 3 2" xfId="3426"/>
    <cellStyle name="Текст предупреждения 4" xfId="3427"/>
    <cellStyle name="Текст предупреждения 4 2" xfId="3428"/>
    <cellStyle name="Текст предупреждения 5" xfId="3429"/>
    <cellStyle name="Текст предупреждения 5 2" xfId="3430"/>
    <cellStyle name="Текст предупреждения 6" xfId="3431"/>
    <cellStyle name="Текст предупреждения 6 2" xfId="3432"/>
    <cellStyle name="Текст предупреждения 7" xfId="3433"/>
    <cellStyle name="Текст предупреждения 8" xfId="3434"/>
    <cellStyle name="Финансовый 2" xfId="3435"/>
    <cellStyle name="Финансовый 2 2" xfId="3436"/>
    <cellStyle name="Финансовый 2 2 2" xfId="3437"/>
    <cellStyle name="Финансовый 2 2 2 2" xfId="3438"/>
    <cellStyle name="Финансовый 2 2 2 2 2" xfId="3439"/>
    <cellStyle name="Финансовый 2 2 3" xfId="3440"/>
    <cellStyle name="Финансовый 2 2 3 2" xfId="3441"/>
    <cellStyle name="Финансовый 2 2 3 3" xfId="3442"/>
    <cellStyle name="Финансовый 2 2 3 4" xfId="3443"/>
    <cellStyle name="Финансовый 2 2 3 5" xfId="3444"/>
    <cellStyle name="Финансовый 2 2 3 6" xfId="3445"/>
    <cellStyle name="Финансовый 2 2 4" xfId="3446"/>
    <cellStyle name="Финансовый 2 2 4 2" xfId="3447"/>
    <cellStyle name="Финансовый 2 2 4 2 2" xfId="3448"/>
    <cellStyle name="Финансовый 2 2 5" xfId="3449"/>
    <cellStyle name="Финансовый 2 2 5 2" xfId="3450"/>
    <cellStyle name="Финансовый 2 2 5 2 2" xfId="3451"/>
    <cellStyle name="Финансовый 2 2 6" xfId="3452"/>
    <cellStyle name="Финансовый 2 2 6 2" xfId="3453"/>
    <cellStyle name="Финансовый 2 2 6 2 2" xfId="3454"/>
    <cellStyle name="Финансовый 2 2 7" xfId="3455"/>
    <cellStyle name="Финансовый 2 3" xfId="3456"/>
    <cellStyle name="Финансовый 2 3 2" xfId="3457"/>
    <cellStyle name="Финансовый 2 3 2 2" xfId="3458"/>
    <cellStyle name="Финансовый 2 4" xfId="3459"/>
    <cellStyle name="Финансовый 2 4 2" xfId="3460"/>
    <cellStyle name="Финансовый 2 4 2 2" xfId="3461"/>
    <cellStyle name="Финансовый 2 5" xfId="3462"/>
    <cellStyle name="Финансовый 2 6" xfId="3463"/>
    <cellStyle name="Финансовый 2 7" xfId="3464"/>
    <cellStyle name="Финансовый 2 8" xfId="3465"/>
    <cellStyle name="Финансовый 2 9" xfId="3466"/>
    <cellStyle name="Финансовый 3" xfId="3467"/>
    <cellStyle name="Финансовый 3 2" xfId="3468"/>
    <cellStyle name="Финансовый 3 2 2" xfId="3469"/>
    <cellStyle name="Финансовый 3 2 2 2" xfId="3470"/>
    <cellStyle name="Финансовый 3 3" xfId="3471"/>
    <cellStyle name="Финансовый 3 3 2" xfId="3472"/>
    <cellStyle name="Финансовый 3 4" xfId="3473"/>
    <cellStyle name="Финансовый 4" xfId="3474"/>
    <cellStyle name="Финансовый 4 2" xfId="3475"/>
    <cellStyle name="Финансовый 4 2 2" xfId="3476"/>
    <cellStyle name="Финансовый 4 2 3" xfId="3477"/>
    <cellStyle name="Финансовый 4 2 4" xfId="3478"/>
    <cellStyle name="Финансовый 4 2 5" xfId="3479"/>
    <cellStyle name="Финансовый 4 2 6" xfId="3480"/>
    <cellStyle name="Финансовый 4 3" xfId="3481"/>
    <cellStyle name="Хороший 2" xfId="3482"/>
    <cellStyle name="Хороший 2 2" xfId="3483"/>
    <cellStyle name="Хороший 3" xfId="3484"/>
    <cellStyle name="Хороший 3 2" xfId="3485"/>
    <cellStyle name="Хороший 4" xfId="3486"/>
    <cellStyle name="Хороший 4 2" xfId="3487"/>
    <cellStyle name="Хороший 5" xfId="3488"/>
    <cellStyle name="Хороший 5 2" xfId="3489"/>
    <cellStyle name="Хороший 6" xfId="3490"/>
    <cellStyle name="Хороший 6 2" xfId="3491"/>
    <cellStyle name="Хороший 7" xfId="3492"/>
    <cellStyle name="Хороший 7 2" xfId="3493"/>
    <cellStyle name="Хороший 8" xfId="3494"/>
    <cellStyle name="Хороший 9" xfId="3495"/>
  </cellStyles>
  <dxfs count="60"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ont>
        <color rgb="FFFF0000"/>
      </font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8.jpe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0.jpe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2.jpeg"/><Relationship Id="rId1" Type="http://schemas.openxmlformats.org/officeDocument/2006/relationships/image" Target="../media/image11.jpeg"/><Relationship Id="rId4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3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jpeg"/><Relationship Id="rId1" Type="http://schemas.openxmlformats.org/officeDocument/2006/relationships/image" Target="../media/image11.jpeg"/><Relationship Id="rId4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4.jpeg"/><Relationship Id="rId1" Type="http://schemas.openxmlformats.org/officeDocument/2006/relationships/image" Target="../media/image11.jpe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3</xdr:col>
      <xdr:colOff>1476375</xdr:colOff>
      <xdr:row>0</xdr:row>
      <xdr:rowOff>619125</xdr:rowOff>
    </xdr:to>
    <xdr:pic>
      <xdr:nvPicPr>
        <xdr:cNvPr id="25052" name="Рисунок 2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8097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104774</xdr:colOff>
      <xdr:row>0</xdr:row>
      <xdr:rowOff>695326</xdr:rowOff>
    </xdr:from>
    <xdr:to>
      <xdr:col>3</xdr:col>
      <xdr:colOff>719708</xdr:colOff>
      <xdr:row>1</xdr:row>
      <xdr:rowOff>180975</xdr:rowOff>
    </xdr:to>
    <xdr:pic>
      <xdr:nvPicPr>
        <xdr:cNvPr id="2505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4" y="695326"/>
          <a:ext cx="948309" cy="6953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1476374</xdr:colOff>
      <xdr:row>0</xdr:row>
      <xdr:rowOff>1</xdr:rowOff>
    </xdr:from>
    <xdr:to>
      <xdr:col>11</xdr:col>
      <xdr:colOff>624077</xdr:colOff>
      <xdr:row>1</xdr:row>
      <xdr:rowOff>133350</xdr:rowOff>
    </xdr:to>
    <xdr:pic>
      <xdr:nvPicPr>
        <xdr:cNvPr id="2505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601199" y="1"/>
          <a:ext cx="1071753" cy="1343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47625</xdr:rowOff>
    </xdr:from>
    <xdr:to>
      <xdr:col>6</xdr:col>
      <xdr:colOff>200025</xdr:colOff>
      <xdr:row>0</xdr:row>
      <xdr:rowOff>990600</xdr:rowOff>
    </xdr:to>
    <xdr:pic>
      <xdr:nvPicPr>
        <xdr:cNvPr id="3822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47625"/>
          <a:ext cx="279082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323850</xdr:colOff>
      <xdr:row>0</xdr:row>
      <xdr:rowOff>123825</xdr:rowOff>
    </xdr:from>
    <xdr:to>
      <xdr:col>22</xdr:col>
      <xdr:colOff>57150</xdr:colOff>
      <xdr:row>0</xdr:row>
      <xdr:rowOff>885265</xdr:rowOff>
    </xdr:to>
    <xdr:pic>
      <xdr:nvPicPr>
        <xdr:cNvPr id="3822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02085" y="123825"/>
          <a:ext cx="965947" cy="761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123825</xdr:colOff>
      <xdr:row>0</xdr:row>
      <xdr:rowOff>19049</xdr:rowOff>
    </xdr:from>
    <xdr:to>
      <xdr:col>26</xdr:col>
      <xdr:colOff>314325</xdr:colOff>
      <xdr:row>3</xdr:row>
      <xdr:rowOff>33617</xdr:rowOff>
    </xdr:to>
    <xdr:pic>
      <xdr:nvPicPr>
        <xdr:cNvPr id="3822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34707" y="19049"/>
          <a:ext cx="1165412" cy="1448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161925</xdr:rowOff>
    </xdr:from>
    <xdr:to>
      <xdr:col>4</xdr:col>
      <xdr:colOff>324970</xdr:colOff>
      <xdr:row>1</xdr:row>
      <xdr:rowOff>0</xdr:rowOff>
    </xdr:to>
    <xdr:pic>
      <xdr:nvPicPr>
        <xdr:cNvPr id="291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2528607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142875</xdr:colOff>
      <xdr:row>0</xdr:row>
      <xdr:rowOff>66675</xdr:rowOff>
    </xdr:from>
    <xdr:to>
      <xdr:col>22</xdr:col>
      <xdr:colOff>209550</xdr:colOff>
      <xdr:row>1</xdr:row>
      <xdr:rowOff>56029</xdr:rowOff>
    </xdr:to>
    <xdr:pic>
      <xdr:nvPicPr>
        <xdr:cNvPr id="29136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58140" y="66675"/>
          <a:ext cx="963145" cy="7513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363466</xdr:colOff>
      <xdr:row>0</xdr:row>
      <xdr:rowOff>38100</xdr:rowOff>
    </xdr:from>
    <xdr:to>
      <xdr:col>25</xdr:col>
      <xdr:colOff>352425</xdr:colOff>
      <xdr:row>3</xdr:row>
      <xdr:rowOff>201706</xdr:rowOff>
    </xdr:to>
    <xdr:pic>
      <xdr:nvPicPr>
        <xdr:cNvPr id="2913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057054" y="38100"/>
          <a:ext cx="1075930" cy="13962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161925</xdr:rowOff>
    </xdr:from>
    <xdr:to>
      <xdr:col>4</xdr:col>
      <xdr:colOff>523875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61925"/>
          <a:ext cx="22479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142875</xdr:colOff>
      <xdr:row>0</xdr:row>
      <xdr:rowOff>66675</xdr:rowOff>
    </xdr:from>
    <xdr:to>
      <xdr:col>22</xdr:col>
      <xdr:colOff>209550</xdr:colOff>
      <xdr:row>0</xdr:row>
      <xdr:rowOff>840441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58140" y="66675"/>
          <a:ext cx="963145" cy="773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285750</xdr:colOff>
      <xdr:row>0</xdr:row>
      <xdr:rowOff>38100</xdr:rowOff>
    </xdr:from>
    <xdr:to>
      <xdr:col>25</xdr:col>
      <xdr:colOff>352425</xdr:colOff>
      <xdr:row>3</xdr:row>
      <xdr:rowOff>89647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497485" y="38100"/>
          <a:ext cx="1153646" cy="14971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5</xdr:col>
      <xdr:colOff>180975</xdr:colOff>
      <xdr:row>0</xdr:row>
      <xdr:rowOff>838200</xdr:rowOff>
    </xdr:to>
    <xdr:pic>
      <xdr:nvPicPr>
        <xdr:cNvPr id="27078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</xdr:colOff>
      <xdr:row>0</xdr:row>
      <xdr:rowOff>114300</xdr:rowOff>
    </xdr:from>
    <xdr:to>
      <xdr:col>22</xdr:col>
      <xdr:colOff>57150</xdr:colOff>
      <xdr:row>1</xdr:row>
      <xdr:rowOff>0</xdr:rowOff>
    </xdr:to>
    <xdr:pic>
      <xdr:nvPicPr>
        <xdr:cNvPr id="27079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952629" y="114300"/>
          <a:ext cx="915521" cy="737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25</xdr:col>
      <xdr:colOff>381000</xdr:colOff>
      <xdr:row>3</xdr:row>
      <xdr:rowOff>142875</xdr:rowOff>
    </xdr:to>
    <xdr:pic>
      <xdr:nvPicPr>
        <xdr:cNvPr id="2708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3900" y="0"/>
          <a:ext cx="11334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5</xdr:col>
      <xdr:colOff>180975</xdr:colOff>
      <xdr:row>0</xdr:row>
      <xdr:rowOff>838200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85725"/>
          <a:ext cx="22860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228600</xdr:colOff>
      <xdr:row>0</xdr:row>
      <xdr:rowOff>181535</xdr:rowOff>
    </xdr:from>
    <xdr:to>
      <xdr:col>22</xdr:col>
      <xdr:colOff>247650</xdr:colOff>
      <xdr:row>1</xdr:row>
      <xdr:rowOff>56029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243982" y="181535"/>
          <a:ext cx="915521" cy="726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342900</xdr:colOff>
      <xdr:row>0</xdr:row>
      <xdr:rowOff>0</xdr:rowOff>
    </xdr:from>
    <xdr:to>
      <xdr:col>25</xdr:col>
      <xdr:colOff>381000</xdr:colOff>
      <xdr:row>3</xdr:row>
      <xdr:rowOff>142875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153900" y="0"/>
          <a:ext cx="1133475" cy="1390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168088</xdr:colOff>
      <xdr:row>0</xdr:row>
      <xdr:rowOff>104775</xdr:rowOff>
    </xdr:from>
    <xdr:to>
      <xdr:col>22</xdr:col>
      <xdr:colOff>228600</xdr:colOff>
      <xdr:row>1</xdr:row>
      <xdr:rowOff>47625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16235" y="104775"/>
          <a:ext cx="956983" cy="79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331689</xdr:colOff>
      <xdr:row>0</xdr:row>
      <xdr:rowOff>38100</xdr:rowOff>
    </xdr:from>
    <xdr:to>
      <xdr:col>25</xdr:col>
      <xdr:colOff>314325</xdr:colOff>
      <xdr:row>3</xdr:row>
      <xdr:rowOff>112059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6307" y="38100"/>
          <a:ext cx="1069606" cy="1329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5</xdr:col>
      <xdr:colOff>114300</xdr:colOff>
      <xdr:row>0</xdr:row>
      <xdr:rowOff>762000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114300"/>
          <a:ext cx="2209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112060</xdr:colOff>
      <xdr:row>0</xdr:row>
      <xdr:rowOff>104775</xdr:rowOff>
    </xdr:from>
    <xdr:to>
      <xdr:col>22</xdr:col>
      <xdr:colOff>228601</xdr:colOff>
      <xdr:row>1</xdr:row>
      <xdr:rowOff>47625</xdr:rowOff>
    </xdr:to>
    <xdr:pic>
      <xdr:nvPicPr>
        <xdr:cNvPr id="40216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60207" y="104775"/>
          <a:ext cx="1013012" cy="79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340707</xdr:colOff>
      <xdr:row>0</xdr:row>
      <xdr:rowOff>38100</xdr:rowOff>
    </xdr:from>
    <xdr:to>
      <xdr:col>25</xdr:col>
      <xdr:colOff>314324</xdr:colOff>
      <xdr:row>3</xdr:row>
      <xdr:rowOff>100853</xdr:rowOff>
    </xdr:to>
    <xdr:pic>
      <xdr:nvPicPr>
        <xdr:cNvPr id="4021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85325" y="38100"/>
          <a:ext cx="1060587" cy="1317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5</xdr:col>
      <xdr:colOff>114300</xdr:colOff>
      <xdr:row>0</xdr:row>
      <xdr:rowOff>762000</xdr:rowOff>
    </xdr:to>
    <xdr:pic>
      <xdr:nvPicPr>
        <xdr:cNvPr id="40218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114300"/>
          <a:ext cx="2209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89648</xdr:colOff>
      <xdr:row>0</xdr:row>
      <xdr:rowOff>104775</xdr:rowOff>
    </xdr:from>
    <xdr:to>
      <xdr:col>22</xdr:col>
      <xdr:colOff>228601</xdr:colOff>
      <xdr:row>1</xdr:row>
      <xdr:rowOff>47625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37795" y="104775"/>
          <a:ext cx="1035424" cy="79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367763</xdr:colOff>
      <xdr:row>0</xdr:row>
      <xdr:rowOff>38100</xdr:rowOff>
    </xdr:from>
    <xdr:to>
      <xdr:col>25</xdr:col>
      <xdr:colOff>314324</xdr:colOff>
      <xdr:row>3</xdr:row>
      <xdr:rowOff>11206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2381" y="38100"/>
          <a:ext cx="1033531" cy="12841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5</xdr:col>
      <xdr:colOff>114300</xdr:colOff>
      <xdr:row>0</xdr:row>
      <xdr:rowOff>762000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114300"/>
          <a:ext cx="2209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156882</xdr:colOff>
      <xdr:row>0</xdr:row>
      <xdr:rowOff>104775</xdr:rowOff>
    </xdr:from>
    <xdr:to>
      <xdr:col>22</xdr:col>
      <xdr:colOff>228600</xdr:colOff>
      <xdr:row>1</xdr:row>
      <xdr:rowOff>47625</xdr:rowOff>
    </xdr:to>
    <xdr:pic>
      <xdr:nvPicPr>
        <xdr:cNvPr id="2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105029" y="104775"/>
          <a:ext cx="968189" cy="794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380999</xdr:colOff>
      <xdr:row>0</xdr:row>
      <xdr:rowOff>38100</xdr:rowOff>
    </xdr:from>
    <xdr:to>
      <xdr:col>25</xdr:col>
      <xdr:colOff>314324</xdr:colOff>
      <xdr:row>3</xdr:row>
      <xdr:rowOff>50789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25617" y="38100"/>
          <a:ext cx="1020295" cy="12677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114300</xdr:rowOff>
    </xdr:from>
    <xdr:to>
      <xdr:col>5</xdr:col>
      <xdr:colOff>114300</xdr:colOff>
      <xdr:row>0</xdr:row>
      <xdr:rowOff>762000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114300"/>
          <a:ext cx="2209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89648</xdr:colOff>
      <xdr:row>0</xdr:row>
      <xdr:rowOff>104775</xdr:rowOff>
    </xdr:from>
    <xdr:to>
      <xdr:col>22</xdr:col>
      <xdr:colOff>228601</xdr:colOff>
      <xdr:row>1</xdr:row>
      <xdr:rowOff>47625</xdr:rowOff>
    </xdr:to>
    <xdr:pic>
      <xdr:nvPicPr>
        <xdr:cNvPr id="5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043398" y="104775"/>
          <a:ext cx="1034303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85725</xdr:rowOff>
    </xdr:from>
    <xdr:to>
      <xdr:col>5</xdr:col>
      <xdr:colOff>313765</xdr:colOff>
      <xdr:row>0</xdr:row>
      <xdr:rowOff>733425</xdr:rowOff>
    </xdr:to>
    <xdr:pic>
      <xdr:nvPicPr>
        <xdr:cNvPr id="4429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209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438150</xdr:colOff>
      <xdr:row>0</xdr:row>
      <xdr:rowOff>133350</xdr:rowOff>
    </xdr:from>
    <xdr:to>
      <xdr:col>24</xdr:col>
      <xdr:colOff>85165</xdr:colOff>
      <xdr:row>1</xdr:row>
      <xdr:rowOff>142875</xdr:rowOff>
    </xdr:to>
    <xdr:pic>
      <xdr:nvPicPr>
        <xdr:cNvPr id="44295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96725" y="13335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287668</xdr:colOff>
      <xdr:row>0</xdr:row>
      <xdr:rowOff>0</xdr:rowOff>
    </xdr:from>
    <xdr:to>
      <xdr:col>26</xdr:col>
      <xdr:colOff>647700</xdr:colOff>
      <xdr:row>3</xdr:row>
      <xdr:rowOff>180975</xdr:rowOff>
    </xdr:to>
    <xdr:pic>
      <xdr:nvPicPr>
        <xdr:cNvPr id="4429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84493" y="0"/>
          <a:ext cx="1112507" cy="1323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5</xdr:col>
      <xdr:colOff>133350</xdr:colOff>
      <xdr:row>0</xdr:row>
      <xdr:rowOff>762000</xdr:rowOff>
    </xdr:to>
    <xdr:pic>
      <xdr:nvPicPr>
        <xdr:cNvPr id="2809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2533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288551</xdr:colOff>
      <xdr:row>0</xdr:row>
      <xdr:rowOff>152959</xdr:rowOff>
    </xdr:from>
    <xdr:to>
      <xdr:col>17</xdr:col>
      <xdr:colOff>312554</xdr:colOff>
      <xdr:row>0</xdr:row>
      <xdr:rowOff>885264</xdr:rowOff>
    </xdr:to>
    <xdr:pic>
      <xdr:nvPicPr>
        <xdr:cNvPr id="2809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0669" y="152959"/>
          <a:ext cx="965297" cy="732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0</xdr:row>
      <xdr:rowOff>76200</xdr:rowOff>
    </xdr:from>
    <xdr:to>
      <xdr:col>20</xdr:col>
      <xdr:colOff>313764</xdr:colOff>
      <xdr:row>2</xdr:row>
      <xdr:rowOff>89648</xdr:rowOff>
    </xdr:to>
    <xdr:pic>
      <xdr:nvPicPr>
        <xdr:cNvPr id="2809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505765" y="76200"/>
          <a:ext cx="1075764" cy="1302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76200</xdr:rowOff>
    </xdr:from>
    <xdr:to>
      <xdr:col>5</xdr:col>
      <xdr:colOff>314325</xdr:colOff>
      <xdr:row>0</xdr:row>
      <xdr:rowOff>838200</xdr:rowOff>
    </xdr:to>
    <xdr:pic>
      <xdr:nvPicPr>
        <xdr:cNvPr id="3619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6200"/>
          <a:ext cx="24384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209550</xdr:colOff>
      <xdr:row>0</xdr:row>
      <xdr:rowOff>114300</xdr:rowOff>
    </xdr:from>
    <xdr:to>
      <xdr:col>22</xdr:col>
      <xdr:colOff>276225</xdr:colOff>
      <xdr:row>0</xdr:row>
      <xdr:rowOff>874059</xdr:rowOff>
    </xdr:to>
    <xdr:pic>
      <xdr:nvPicPr>
        <xdr:cNvPr id="36191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30050" y="114300"/>
          <a:ext cx="963146" cy="7597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352425</xdr:colOff>
      <xdr:row>0</xdr:row>
      <xdr:rowOff>85725</xdr:rowOff>
    </xdr:from>
    <xdr:to>
      <xdr:col>25</xdr:col>
      <xdr:colOff>409575</xdr:colOff>
      <xdr:row>3</xdr:row>
      <xdr:rowOff>19050</xdr:rowOff>
    </xdr:to>
    <xdr:pic>
      <xdr:nvPicPr>
        <xdr:cNvPr id="3619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868275" y="85725"/>
          <a:ext cx="1152525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39322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676400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406400</xdr:colOff>
      <xdr:row>0</xdr:row>
      <xdr:rowOff>838200</xdr:rowOff>
    </xdr:to>
    <xdr:pic>
      <xdr:nvPicPr>
        <xdr:cNvPr id="3932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76200"/>
          <a:ext cx="23399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266700</xdr:colOff>
      <xdr:row>0</xdr:row>
      <xdr:rowOff>104775</xdr:rowOff>
    </xdr:from>
    <xdr:to>
      <xdr:col>18</xdr:col>
      <xdr:colOff>314325</xdr:colOff>
      <xdr:row>0</xdr:row>
      <xdr:rowOff>952500</xdr:rowOff>
    </xdr:to>
    <xdr:pic>
      <xdr:nvPicPr>
        <xdr:cNvPr id="39324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747500" y="104775"/>
          <a:ext cx="1063625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3932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830175" y="38100"/>
          <a:ext cx="1143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219075</xdr:rowOff>
    </xdr:from>
    <xdr:to>
      <xdr:col>4</xdr:col>
      <xdr:colOff>368300</xdr:colOff>
      <xdr:row>0</xdr:row>
      <xdr:rowOff>981075</xdr:rowOff>
    </xdr:to>
    <xdr:pic>
      <xdr:nvPicPr>
        <xdr:cNvPr id="5124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19075"/>
          <a:ext cx="238125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238125</xdr:colOff>
      <xdr:row>0</xdr:row>
      <xdr:rowOff>85724</xdr:rowOff>
    </xdr:from>
    <xdr:to>
      <xdr:col>18</xdr:col>
      <xdr:colOff>173736</xdr:colOff>
      <xdr:row>0</xdr:row>
      <xdr:rowOff>749299</xdr:rowOff>
    </xdr:to>
    <xdr:pic>
      <xdr:nvPicPr>
        <xdr:cNvPr id="51246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807825" y="85724"/>
          <a:ext cx="951611" cy="663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46890</xdr:colOff>
      <xdr:row>0</xdr:row>
      <xdr:rowOff>85725</xdr:rowOff>
    </xdr:from>
    <xdr:to>
      <xdr:col>20</xdr:col>
      <xdr:colOff>358902</xdr:colOff>
      <xdr:row>2</xdr:row>
      <xdr:rowOff>76200</xdr:rowOff>
    </xdr:to>
    <xdr:pic>
      <xdr:nvPicPr>
        <xdr:cNvPr id="5124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102490" y="85725"/>
          <a:ext cx="1099412" cy="1311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49201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800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4920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76200"/>
          <a:ext cx="2124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314325</xdr:colOff>
      <xdr:row>0</xdr:row>
      <xdr:rowOff>85725</xdr:rowOff>
    </xdr:from>
    <xdr:to>
      <xdr:col>18</xdr:col>
      <xdr:colOff>238125</xdr:colOff>
      <xdr:row>0</xdr:row>
      <xdr:rowOff>914400</xdr:rowOff>
    </xdr:to>
    <xdr:pic>
      <xdr:nvPicPr>
        <xdr:cNvPr id="49203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922125" y="85725"/>
          <a:ext cx="93980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4920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954000" y="38100"/>
          <a:ext cx="1143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3</xdr:col>
      <xdr:colOff>1409700</xdr:colOff>
      <xdr:row>0</xdr:row>
      <xdr:rowOff>809625</xdr:rowOff>
    </xdr:to>
    <xdr:pic>
      <xdr:nvPicPr>
        <xdr:cNvPr id="2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180022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76200</xdr:rowOff>
    </xdr:from>
    <xdr:to>
      <xdr:col>4</xdr:col>
      <xdr:colOff>76200</xdr:colOff>
      <xdr:row>0</xdr:row>
      <xdr:rowOff>838200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76200"/>
          <a:ext cx="21240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314325</xdr:colOff>
      <xdr:row>0</xdr:row>
      <xdr:rowOff>85725</xdr:rowOff>
    </xdr:from>
    <xdr:to>
      <xdr:col>18</xdr:col>
      <xdr:colOff>238125</xdr:colOff>
      <xdr:row>0</xdr:row>
      <xdr:rowOff>914400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877675" y="85725"/>
          <a:ext cx="9334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47625</xdr:colOff>
      <xdr:row>0</xdr:row>
      <xdr:rowOff>38100</xdr:rowOff>
    </xdr:from>
    <xdr:to>
      <xdr:col>20</xdr:col>
      <xdr:colOff>409575</xdr:colOff>
      <xdr:row>2</xdr:row>
      <xdr:rowOff>95250</xdr:rowOff>
    </xdr:to>
    <xdr:pic>
      <xdr:nvPicPr>
        <xdr:cNvPr id="5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954000" y="38100"/>
          <a:ext cx="114300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5</xdr:col>
      <xdr:colOff>133350</xdr:colOff>
      <xdr:row>0</xdr:row>
      <xdr:rowOff>762000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2533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288551</xdr:colOff>
      <xdr:row>0</xdr:row>
      <xdr:rowOff>152959</xdr:rowOff>
    </xdr:from>
    <xdr:to>
      <xdr:col>17</xdr:col>
      <xdr:colOff>312554</xdr:colOff>
      <xdr:row>0</xdr:row>
      <xdr:rowOff>885264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85151" y="152959"/>
          <a:ext cx="966978" cy="7323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56030</xdr:colOff>
      <xdr:row>0</xdr:row>
      <xdr:rowOff>76200</xdr:rowOff>
    </xdr:from>
    <xdr:to>
      <xdr:col>20</xdr:col>
      <xdr:colOff>381000</xdr:colOff>
      <xdr:row>2</xdr:row>
      <xdr:rowOff>89648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494559" y="76200"/>
          <a:ext cx="1086970" cy="1302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85725</xdr:rowOff>
    </xdr:from>
    <xdr:to>
      <xdr:col>5</xdr:col>
      <xdr:colOff>133350</xdr:colOff>
      <xdr:row>0</xdr:row>
      <xdr:rowOff>762000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85725"/>
          <a:ext cx="253365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445434</xdr:colOff>
      <xdr:row>0</xdr:row>
      <xdr:rowOff>197785</xdr:rowOff>
    </xdr:from>
    <xdr:to>
      <xdr:col>19</xdr:col>
      <xdr:colOff>309282</xdr:colOff>
      <xdr:row>0</xdr:row>
      <xdr:rowOff>1008531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08934" y="197785"/>
          <a:ext cx="950819" cy="8107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616323</xdr:colOff>
      <xdr:row>0</xdr:row>
      <xdr:rowOff>76200</xdr:rowOff>
    </xdr:from>
    <xdr:to>
      <xdr:col>21</xdr:col>
      <xdr:colOff>571500</xdr:colOff>
      <xdr:row>2</xdr:row>
      <xdr:rowOff>171450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466794" y="76200"/>
          <a:ext cx="1143000" cy="13839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190500</xdr:colOff>
      <xdr:row>0</xdr:row>
      <xdr:rowOff>930088</xdr:rowOff>
    </xdr:to>
    <xdr:pic>
      <xdr:nvPicPr>
        <xdr:cNvPr id="3720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695015" cy="844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327772</xdr:colOff>
      <xdr:row>0</xdr:row>
      <xdr:rowOff>64995</xdr:rowOff>
    </xdr:from>
    <xdr:to>
      <xdr:col>22</xdr:col>
      <xdr:colOff>61072</xdr:colOff>
      <xdr:row>0</xdr:row>
      <xdr:rowOff>818030</xdr:rowOff>
    </xdr:to>
    <xdr:pic>
      <xdr:nvPicPr>
        <xdr:cNvPr id="37208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16360" y="64995"/>
          <a:ext cx="965947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200025</xdr:colOff>
      <xdr:row>0</xdr:row>
      <xdr:rowOff>28575</xdr:rowOff>
    </xdr:from>
    <xdr:to>
      <xdr:col>26</xdr:col>
      <xdr:colOff>390525</xdr:colOff>
      <xdr:row>3</xdr:row>
      <xdr:rowOff>142875</xdr:rowOff>
    </xdr:to>
    <xdr:pic>
      <xdr:nvPicPr>
        <xdr:cNvPr id="37209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11175" y="28575"/>
          <a:ext cx="11620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5</xdr:col>
      <xdr:colOff>66675</xdr:colOff>
      <xdr:row>1</xdr:row>
      <xdr:rowOff>114300</xdr:rowOff>
    </xdr:to>
    <xdr:pic>
      <xdr:nvPicPr>
        <xdr:cNvPr id="26049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71450"/>
          <a:ext cx="2085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22412</xdr:colOff>
      <xdr:row>0</xdr:row>
      <xdr:rowOff>9525</xdr:rowOff>
    </xdr:from>
    <xdr:to>
      <xdr:col>26</xdr:col>
      <xdr:colOff>391287</xdr:colOff>
      <xdr:row>3</xdr:row>
      <xdr:rowOff>44824</xdr:rowOff>
    </xdr:to>
    <xdr:pic>
      <xdr:nvPicPr>
        <xdr:cNvPr id="26050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35971" y="9525"/>
          <a:ext cx="1041228" cy="124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381000</xdr:colOff>
      <xdr:row>0</xdr:row>
      <xdr:rowOff>85725</xdr:rowOff>
    </xdr:from>
    <xdr:to>
      <xdr:col>22</xdr:col>
      <xdr:colOff>200787</xdr:colOff>
      <xdr:row>1</xdr:row>
      <xdr:rowOff>123265</xdr:rowOff>
    </xdr:to>
    <xdr:pic>
      <xdr:nvPicPr>
        <xdr:cNvPr id="26051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015382" y="85725"/>
          <a:ext cx="973993" cy="7547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190500</xdr:colOff>
      <xdr:row>0</xdr:row>
      <xdr:rowOff>930088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705100" cy="8443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428625</xdr:colOff>
      <xdr:row>0</xdr:row>
      <xdr:rowOff>76200</xdr:rowOff>
    </xdr:from>
    <xdr:to>
      <xdr:col>22</xdr:col>
      <xdr:colOff>161925</xdr:colOff>
      <xdr:row>0</xdr:row>
      <xdr:rowOff>829235</xdr:rowOff>
    </xdr:to>
    <xdr:pic>
      <xdr:nvPicPr>
        <xdr:cNvPr id="3" name="Рисунок 6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211050" y="76200"/>
          <a:ext cx="962025" cy="7530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200025</xdr:colOff>
      <xdr:row>0</xdr:row>
      <xdr:rowOff>28575</xdr:rowOff>
    </xdr:from>
    <xdr:to>
      <xdr:col>26</xdr:col>
      <xdr:colOff>390525</xdr:colOff>
      <xdr:row>3</xdr:row>
      <xdr:rowOff>142875</xdr:rowOff>
    </xdr:to>
    <xdr:pic>
      <xdr:nvPicPr>
        <xdr:cNvPr id="4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211175" y="28575"/>
          <a:ext cx="1162050" cy="154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5</xdr:col>
      <xdr:colOff>66675</xdr:colOff>
      <xdr:row>1</xdr:row>
      <xdr:rowOff>114300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71450"/>
          <a:ext cx="2085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266700</xdr:colOff>
      <xdr:row>0</xdr:row>
      <xdr:rowOff>9526</xdr:rowOff>
    </xdr:from>
    <xdr:to>
      <xdr:col>26</xdr:col>
      <xdr:colOff>390526</xdr:colOff>
      <xdr:row>4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8553" y="9526"/>
          <a:ext cx="1121149" cy="146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381000</xdr:colOff>
      <xdr:row>0</xdr:row>
      <xdr:rowOff>85726</xdr:rowOff>
    </xdr:from>
    <xdr:to>
      <xdr:col>22</xdr:col>
      <xdr:colOff>180975</xdr:colOff>
      <xdr:row>1</xdr:row>
      <xdr:rowOff>168090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53775" y="85726"/>
          <a:ext cx="952500" cy="7967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171450</xdr:rowOff>
    </xdr:from>
    <xdr:to>
      <xdr:col>5</xdr:col>
      <xdr:colOff>66675</xdr:colOff>
      <xdr:row>1</xdr:row>
      <xdr:rowOff>114300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71450"/>
          <a:ext cx="208597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266700</xdr:colOff>
      <xdr:row>0</xdr:row>
      <xdr:rowOff>9525</xdr:rowOff>
    </xdr:from>
    <xdr:to>
      <xdr:col>26</xdr:col>
      <xdr:colOff>390526</xdr:colOff>
      <xdr:row>3</xdr:row>
      <xdr:rowOff>145677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8553" y="9525"/>
          <a:ext cx="1121149" cy="13463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381000</xdr:colOff>
      <xdr:row>0</xdr:row>
      <xdr:rowOff>85726</xdr:rowOff>
    </xdr:from>
    <xdr:to>
      <xdr:col>22</xdr:col>
      <xdr:colOff>180975</xdr:colOff>
      <xdr:row>1</xdr:row>
      <xdr:rowOff>168090</xdr:rowOff>
    </xdr:to>
    <xdr:pic>
      <xdr:nvPicPr>
        <xdr:cNvPr id="4" name="Рисунок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38647" y="85726"/>
          <a:ext cx="954181" cy="799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Normal="100" zoomScaleSheetLayoutView="100" workbookViewId="0">
      <selection activeCell="E8" sqref="E8"/>
    </sheetView>
  </sheetViews>
  <sheetFormatPr defaultRowHeight="12.75"/>
  <cols>
    <col min="1" max="1" width="5" customWidth="1"/>
    <col min="2" max="3" width="5.42578125" hidden="1" customWidth="1"/>
    <col min="4" max="4" width="23.28515625" style="4" customWidth="1"/>
    <col min="5" max="5" width="9.28515625" style="5" customWidth="1"/>
    <col min="6" max="6" width="6.42578125" style="1" customWidth="1"/>
    <col min="7" max="7" width="33.140625" style="4" customWidth="1"/>
    <col min="8" max="8" width="11.28515625" style="4" customWidth="1"/>
    <col min="9" max="9" width="15.42578125" customWidth="1"/>
    <col min="10" max="10" width="18" customWidth="1"/>
    <col min="11" max="11" width="28.85546875" style="1" customWidth="1"/>
    <col min="12" max="12" width="11.140625" style="1" customWidth="1"/>
  </cols>
  <sheetData>
    <row r="1" spans="1:12" ht="95.25" customHeight="1">
      <c r="A1" s="322" t="s">
        <v>329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34.5" customHeight="1">
      <c r="A2" s="323" t="s">
        <v>112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2" ht="21.75" customHeight="1">
      <c r="A3" s="324" t="s">
        <v>19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s="204" customFormat="1" ht="15" customHeight="1">
      <c r="A4" s="192" t="s">
        <v>62</v>
      </c>
      <c r="B4" s="186"/>
      <c r="C4" s="186"/>
      <c r="D4" s="199"/>
      <c r="E4" s="178"/>
      <c r="F4" s="200"/>
      <c r="G4" s="201"/>
      <c r="H4" s="200"/>
      <c r="I4" s="202"/>
      <c r="J4" s="202"/>
      <c r="K4" s="203"/>
      <c r="L4" s="198" t="s">
        <v>292</v>
      </c>
    </row>
    <row r="5" spans="1:12" s="7" customFormat="1" ht="58.5" customHeight="1">
      <c r="A5" s="205" t="s">
        <v>0</v>
      </c>
      <c r="B5" s="205" t="s">
        <v>20</v>
      </c>
      <c r="C5" s="205"/>
      <c r="D5" s="206" t="s">
        <v>210</v>
      </c>
      <c r="E5" s="207" t="s">
        <v>2</v>
      </c>
      <c r="F5" s="205" t="s">
        <v>3</v>
      </c>
      <c r="G5" s="206" t="s">
        <v>211</v>
      </c>
      <c r="H5" s="206" t="s">
        <v>2</v>
      </c>
      <c r="I5" s="206" t="s">
        <v>4</v>
      </c>
      <c r="J5" s="206" t="s">
        <v>5</v>
      </c>
      <c r="K5" s="206" t="s">
        <v>6</v>
      </c>
      <c r="L5" s="206" t="s">
        <v>21</v>
      </c>
    </row>
    <row r="6" spans="1:12" s="7" customFormat="1" ht="36.75" customHeight="1">
      <c r="A6" s="208">
        <v>1</v>
      </c>
      <c r="B6" s="209"/>
      <c r="C6" s="209"/>
      <c r="D6" s="284" t="s">
        <v>165</v>
      </c>
      <c r="E6" s="297" t="s">
        <v>102</v>
      </c>
      <c r="F6" s="298" t="s">
        <v>9</v>
      </c>
      <c r="G6" s="286" t="s">
        <v>254</v>
      </c>
      <c r="H6" s="287" t="s">
        <v>214</v>
      </c>
      <c r="I6" s="288" t="s">
        <v>8</v>
      </c>
      <c r="J6" s="61" t="s">
        <v>84</v>
      </c>
      <c r="K6" s="30" t="s">
        <v>7</v>
      </c>
      <c r="L6" s="29" t="s">
        <v>22</v>
      </c>
    </row>
    <row r="7" spans="1:12" s="7" customFormat="1" ht="36.75" customHeight="1">
      <c r="A7" s="208">
        <v>2</v>
      </c>
      <c r="B7" s="209"/>
      <c r="C7" s="209"/>
      <c r="D7" s="60" t="s">
        <v>261</v>
      </c>
      <c r="E7" s="32" t="s">
        <v>222</v>
      </c>
      <c r="F7" s="61" t="s">
        <v>9</v>
      </c>
      <c r="G7" s="31" t="s">
        <v>262</v>
      </c>
      <c r="H7" s="32" t="s">
        <v>223</v>
      </c>
      <c r="I7" s="61" t="s">
        <v>224</v>
      </c>
      <c r="J7" s="61" t="s">
        <v>225</v>
      </c>
      <c r="K7" s="58" t="s">
        <v>226</v>
      </c>
      <c r="L7" s="29" t="s">
        <v>22</v>
      </c>
    </row>
    <row r="8" spans="1:12" s="7" customFormat="1" ht="36.75" customHeight="1">
      <c r="A8" s="208">
        <v>3</v>
      </c>
      <c r="B8" s="209"/>
      <c r="C8" s="209"/>
      <c r="D8" s="31" t="s">
        <v>166</v>
      </c>
      <c r="E8" s="32" t="s">
        <v>66</v>
      </c>
      <c r="F8" s="298" t="s">
        <v>9</v>
      </c>
      <c r="G8" s="286" t="s">
        <v>167</v>
      </c>
      <c r="H8" s="287" t="s">
        <v>114</v>
      </c>
      <c r="I8" s="288" t="s">
        <v>8</v>
      </c>
      <c r="J8" s="296" t="s">
        <v>8</v>
      </c>
      <c r="K8" s="30" t="s">
        <v>115</v>
      </c>
      <c r="L8" s="29" t="s">
        <v>22</v>
      </c>
    </row>
    <row r="9" spans="1:12" s="7" customFormat="1" ht="36.75" customHeight="1">
      <c r="A9" s="208">
        <v>4</v>
      </c>
      <c r="B9" s="209"/>
      <c r="C9" s="209"/>
      <c r="D9" s="31" t="s">
        <v>166</v>
      </c>
      <c r="E9" s="32" t="s">
        <v>66</v>
      </c>
      <c r="F9" s="285" t="s">
        <v>9</v>
      </c>
      <c r="G9" s="299" t="s">
        <v>168</v>
      </c>
      <c r="H9" s="315" t="s">
        <v>146</v>
      </c>
      <c r="I9" s="316" t="s">
        <v>107</v>
      </c>
      <c r="J9" s="316" t="s">
        <v>8</v>
      </c>
      <c r="K9" s="30" t="s">
        <v>64</v>
      </c>
      <c r="L9" s="29" t="s">
        <v>22</v>
      </c>
    </row>
    <row r="10" spans="1:12" s="7" customFormat="1" ht="36.75" customHeight="1">
      <c r="A10" s="208">
        <v>5</v>
      </c>
      <c r="B10" s="209"/>
      <c r="C10" s="209"/>
      <c r="D10" s="31" t="s">
        <v>166</v>
      </c>
      <c r="E10" s="32" t="s">
        <v>66</v>
      </c>
      <c r="F10" s="285" t="s">
        <v>9</v>
      </c>
      <c r="G10" s="310" t="s">
        <v>259</v>
      </c>
      <c r="H10" s="291" t="s">
        <v>220</v>
      </c>
      <c r="I10" s="234" t="s">
        <v>8</v>
      </c>
      <c r="J10" s="234" t="s">
        <v>8</v>
      </c>
      <c r="K10" s="30" t="s">
        <v>64</v>
      </c>
      <c r="L10" s="29" t="s">
        <v>22</v>
      </c>
    </row>
    <row r="11" spans="1:12" s="7" customFormat="1" ht="36.75" customHeight="1">
      <c r="A11" s="208">
        <v>6</v>
      </c>
      <c r="B11" s="209"/>
      <c r="C11" s="209"/>
      <c r="D11" s="235" t="s">
        <v>274</v>
      </c>
      <c r="E11" s="49" t="s">
        <v>249</v>
      </c>
      <c r="F11" s="58" t="s">
        <v>9</v>
      </c>
      <c r="G11" s="37" t="s">
        <v>275</v>
      </c>
      <c r="H11" s="294" t="s">
        <v>250</v>
      </c>
      <c r="I11" s="300" t="s">
        <v>251</v>
      </c>
      <c r="J11" s="300" t="s">
        <v>251</v>
      </c>
      <c r="K11" s="312" t="s">
        <v>252</v>
      </c>
      <c r="L11" s="29" t="s">
        <v>22</v>
      </c>
    </row>
    <row r="12" spans="1:12" s="7" customFormat="1" ht="36.75" customHeight="1">
      <c r="A12" s="208">
        <v>7</v>
      </c>
      <c r="B12" s="209"/>
      <c r="C12" s="209"/>
      <c r="D12" s="284" t="s">
        <v>169</v>
      </c>
      <c r="E12" s="36" t="s">
        <v>122</v>
      </c>
      <c r="F12" s="285" t="s">
        <v>9</v>
      </c>
      <c r="G12" s="37" t="s">
        <v>170</v>
      </c>
      <c r="H12" s="294" t="s">
        <v>82</v>
      </c>
      <c r="I12" s="39" t="s">
        <v>83</v>
      </c>
      <c r="J12" s="40" t="s">
        <v>81</v>
      </c>
      <c r="K12" s="295" t="s">
        <v>14</v>
      </c>
      <c r="L12" s="29" t="s">
        <v>22</v>
      </c>
    </row>
    <row r="13" spans="1:12" s="7" customFormat="1" ht="36.75" customHeight="1">
      <c r="A13" s="208">
        <v>8</v>
      </c>
      <c r="B13" s="209"/>
      <c r="C13" s="209"/>
      <c r="D13" s="31" t="s">
        <v>171</v>
      </c>
      <c r="E13" s="32" t="s">
        <v>117</v>
      </c>
      <c r="F13" s="285" t="s">
        <v>9</v>
      </c>
      <c r="G13" s="51" t="s">
        <v>172</v>
      </c>
      <c r="H13" s="52" t="s">
        <v>65</v>
      </c>
      <c r="I13" s="61" t="s">
        <v>8</v>
      </c>
      <c r="J13" s="61" t="s">
        <v>8</v>
      </c>
      <c r="K13" s="295" t="s">
        <v>14</v>
      </c>
      <c r="L13" s="29" t="s">
        <v>22</v>
      </c>
    </row>
    <row r="14" spans="1:12" s="7" customFormat="1" ht="36.75" customHeight="1">
      <c r="A14" s="208">
        <v>9</v>
      </c>
      <c r="B14" s="209"/>
      <c r="C14" s="209"/>
      <c r="D14" s="231" t="s">
        <v>255</v>
      </c>
      <c r="E14" s="314" t="s">
        <v>117</v>
      </c>
      <c r="F14" s="58" t="s">
        <v>9</v>
      </c>
      <c r="G14" s="301" t="s">
        <v>256</v>
      </c>
      <c r="H14" s="52" t="s">
        <v>215</v>
      </c>
      <c r="I14" s="296" t="s">
        <v>17</v>
      </c>
      <c r="J14" s="296" t="s">
        <v>8</v>
      </c>
      <c r="K14" s="295" t="s">
        <v>14</v>
      </c>
      <c r="L14" s="29" t="s">
        <v>22</v>
      </c>
    </row>
    <row r="15" spans="1:12" s="7" customFormat="1" ht="36.75" customHeight="1">
      <c r="A15" s="208">
        <v>10</v>
      </c>
      <c r="B15" s="209"/>
      <c r="C15" s="209"/>
      <c r="D15" s="235" t="s">
        <v>271</v>
      </c>
      <c r="E15" s="49" t="s">
        <v>242</v>
      </c>
      <c r="F15" s="58" t="s">
        <v>10</v>
      </c>
      <c r="G15" s="37" t="s">
        <v>272</v>
      </c>
      <c r="H15" s="294" t="s">
        <v>243</v>
      </c>
      <c r="I15" s="300" t="s">
        <v>244</v>
      </c>
      <c r="J15" s="300" t="s">
        <v>237</v>
      </c>
      <c r="K15" s="312" t="s">
        <v>345</v>
      </c>
      <c r="L15" s="29" t="s">
        <v>22</v>
      </c>
    </row>
    <row r="16" spans="1:12" s="7" customFormat="1" ht="36.75" customHeight="1">
      <c r="A16" s="208">
        <v>11</v>
      </c>
      <c r="B16" s="209"/>
      <c r="C16" s="209"/>
      <c r="D16" s="284" t="s">
        <v>173</v>
      </c>
      <c r="E16" s="36" t="s">
        <v>123</v>
      </c>
      <c r="F16" s="285" t="s">
        <v>9</v>
      </c>
      <c r="G16" s="286" t="s">
        <v>174</v>
      </c>
      <c r="H16" s="287" t="s">
        <v>80</v>
      </c>
      <c r="I16" s="288" t="s">
        <v>8</v>
      </c>
      <c r="J16" s="289" t="s">
        <v>81</v>
      </c>
      <c r="K16" s="30" t="s">
        <v>7</v>
      </c>
      <c r="L16" s="29" t="s">
        <v>22</v>
      </c>
    </row>
    <row r="17" spans="1:12" s="7" customFormat="1" ht="36.75" customHeight="1">
      <c r="A17" s="208">
        <v>12</v>
      </c>
      <c r="B17" s="209"/>
      <c r="C17" s="209"/>
      <c r="D17" s="284" t="s">
        <v>175</v>
      </c>
      <c r="E17" s="36" t="s">
        <v>109</v>
      </c>
      <c r="F17" s="285" t="s">
        <v>9</v>
      </c>
      <c r="G17" s="290" t="s">
        <v>176</v>
      </c>
      <c r="H17" s="291" t="s">
        <v>147</v>
      </c>
      <c r="I17" s="292" t="s">
        <v>18</v>
      </c>
      <c r="J17" s="289" t="s">
        <v>8</v>
      </c>
      <c r="K17" s="58" t="s">
        <v>120</v>
      </c>
      <c r="L17" s="29" t="s">
        <v>22</v>
      </c>
    </row>
    <row r="18" spans="1:12" s="7" customFormat="1" ht="36.75" customHeight="1">
      <c r="A18" s="208">
        <v>13</v>
      </c>
      <c r="B18" s="209"/>
      <c r="C18" s="209"/>
      <c r="D18" s="60" t="s">
        <v>177</v>
      </c>
      <c r="E18" s="32" t="s">
        <v>87</v>
      </c>
      <c r="F18" s="61" t="s">
        <v>9</v>
      </c>
      <c r="G18" s="37" t="s">
        <v>178</v>
      </c>
      <c r="H18" s="307" t="s">
        <v>89</v>
      </c>
      <c r="I18" s="308" t="s">
        <v>70</v>
      </c>
      <c r="J18" s="61" t="s">
        <v>71</v>
      </c>
      <c r="K18" s="309" t="s">
        <v>14</v>
      </c>
      <c r="L18" s="29" t="s">
        <v>22</v>
      </c>
    </row>
    <row r="19" spans="1:12" s="7" customFormat="1" ht="36.75" customHeight="1">
      <c r="A19" s="208">
        <v>14</v>
      </c>
      <c r="B19" s="209"/>
      <c r="C19" s="209"/>
      <c r="D19" s="284" t="s">
        <v>179</v>
      </c>
      <c r="E19" s="297" t="s">
        <v>93</v>
      </c>
      <c r="F19" s="298" t="s">
        <v>103</v>
      </c>
      <c r="G19" s="299" t="s">
        <v>181</v>
      </c>
      <c r="H19" s="291" t="s">
        <v>94</v>
      </c>
      <c r="I19" s="300" t="s">
        <v>95</v>
      </c>
      <c r="J19" s="40" t="s">
        <v>11</v>
      </c>
      <c r="K19" s="30" t="s">
        <v>7</v>
      </c>
      <c r="L19" s="29" t="s">
        <v>22</v>
      </c>
    </row>
    <row r="20" spans="1:12" s="7" customFormat="1" ht="36.75" customHeight="1">
      <c r="A20" s="208">
        <v>15</v>
      </c>
      <c r="B20" s="209"/>
      <c r="C20" s="209"/>
      <c r="D20" s="60" t="s">
        <v>179</v>
      </c>
      <c r="E20" s="32" t="s">
        <v>93</v>
      </c>
      <c r="F20" s="61" t="s">
        <v>103</v>
      </c>
      <c r="G20" s="31" t="s">
        <v>180</v>
      </c>
      <c r="H20" s="32" t="s">
        <v>110</v>
      </c>
      <c r="I20" s="61" t="s">
        <v>95</v>
      </c>
      <c r="J20" s="61" t="s">
        <v>11</v>
      </c>
      <c r="K20" s="58" t="s">
        <v>120</v>
      </c>
      <c r="L20" s="29" t="s">
        <v>22</v>
      </c>
    </row>
    <row r="21" spans="1:12" s="7" customFormat="1" ht="36.75" customHeight="1">
      <c r="A21" s="208">
        <v>16</v>
      </c>
      <c r="B21" s="209"/>
      <c r="C21" s="209"/>
      <c r="D21" s="231" t="s">
        <v>182</v>
      </c>
      <c r="E21" s="49" t="s">
        <v>68</v>
      </c>
      <c r="F21" s="58">
        <v>1</v>
      </c>
      <c r="G21" s="301" t="s">
        <v>183</v>
      </c>
      <c r="H21" s="52" t="s">
        <v>119</v>
      </c>
      <c r="I21" s="302" t="s">
        <v>70</v>
      </c>
      <c r="J21" s="303" t="s">
        <v>71</v>
      </c>
      <c r="K21" s="30" t="s">
        <v>7</v>
      </c>
      <c r="L21" s="29" t="s">
        <v>22</v>
      </c>
    </row>
    <row r="22" spans="1:12" s="7" customFormat="1" ht="36.75" customHeight="1">
      <c r="A22" s="208">
        <v>17</v>
      </c>
      <c r="B22" s="209"/>
      <c r="C22" s="209"/>
      <c r="D22" s="231" t="s">
        <v>182</v>
      </c>
      <c r="E22" s="49" t="s">
        <v>68</v>
      </c>
      <c r="F22" s="58">
        <v>1</v>
      </c>
      <c r="G22" s="51" t="s">
        <v>184</v>
      </c>
      <c r="H22" s="52" t="s">
        <v>85</v>
      </c>
      <c r="I22" s="296" t="s">
        <v>70</v>
      </c>
      <c r="J22" s="304" t="s">
        <v>71</v>
      </c>
      <c r="K22" s="30" t="s">
        <v>7</v>
      </c>
      <c r="L22" s="29" t="s">
        <v>22</v>
      </c>
    </row>
    <row r="23" spans="1:12" s="7" customFormat="1" ht="36.75" customHeight="1">
      <c r="A23" s="208">
        <v>18</v>
      </c>
      <c r="B23" s="209"/>
      <c r="C23" s="209"/>
      <c r="D23" s="31" t="s">
        <v>185</v>
      </c>
      <c r="E23" s="32" t="s">
        <v>88</v>
      </c>
      <c r="F23" s="61" t="s">
        <v>9</v>
      </c>
      <c r="G23" s="305" t="s">
        <v>186</v>
      </c>
      <c r="H23" s="306" t="s">
        <v>69</v>
      </c>
      <c r="I23" s="296" t="s">
        <v>70</v>
      </c>
      <c r="J23" s="304" t="s">
        <v>71</v>
      </c>
      <c r="K23" s="30" t="s">
        <v>7</v>
      </c>
      <c r="L23" s="29" t="s">
        <v>22</v>
      </c>
    </row>
    <row r="24" spans="1:12" s="7" customFormat="1" ht="36.75" customHeight="1">
      <c r="A24" s="208">
        <v>19</v>
      </c>
      <c r="B24" s="209"/>
      <c r="C24" s="209"/>
      <c r="D24" s="57" t="s">
        <v>187</v>
      </c>
      <c r="E24" s="49" t="s">
        <v>15</v>
      </c>
      <c r="F24" s="58" t="s">
        <v>9</v>
      </c>
      <c r="G24" s="286" t="s">
        <v>188</v>
      </c>
      <c r="H24" s="287" t="s">
        <v>116</v>
      </c>
      <c r="I24" s="288" t="s">
        <v>8</v>
      </c>
      <c r="J24" s="296" t="s">
        <v>8</v>
      </c>
      <c r="K24" s="30" t="s">
        <v>115</v>
      </c>
      <c r="L24" s="29" t="s">
        <v>22</v>
      </c>
    </row>
    <row r="25" spans="1:12" s="7" customFormat="1" ht="36.75" customHeight="1">
      <c r="A25" s="208">
        <v>20</v>
      </c>
      <c r="B25" s="209"/>
      <c r="C25" s="209"/>
      <c r="D25" s="31" t="s">
        <v>257</v>
      </c>
      <c r="E25" s="32" t="s">
        <v>217</v>
      </c>
      <c r="F25" s="61" t="s">
        <v>9</v>
      </c>
      <c r="G25" s="37" t="s">
        <v>258</v>
      </c>
      <c r="H25" s="294" t="s">
        <v>218</v>
      </c>
      <c r="I25" s="296" t="s">
        <v>219</v>
      </c>
      <c r="J25" s="296" t="s">
        <v>8</v>
      </c>
      <c r="K25" s="30" t="s">
        <v>115</v>
      </c>
      <c r="L25" s="29" t="s">
        <v>22</v>
      </c>
    </row>
    <row r="26" spans="1:12" s="7" customFormat="1" ht="36.75" customHeight="1">
      <c r="A26" s="208">
        <v>21</v>
      </c>
      <c r="B26" s="209"/>
      <c r="C26" s="209"/>
      <c r="D26" s="235" t="s">
        <v>279</v>
      </c>
      <c r="E26" s="49" t="s">
        <v>245</v>
      </c>
      <c r="F26" s="58">
        <v>1</v>
      </c>
      <c r="G26" s="37" t="s">
        <v>273</v>
      </c>
      <c r="H26" s="294" t="s">
        <v>246</v>
      </c>
      <c r="I26" s="300" t="s">
        <v>247</v>
      </c>
      <c r="J26" s="300" t="s">
        <v>237</v>
      </c>
      <c r="K26" s="312" t="s">
        <v>248</v>
      </c>
      <c r="L26" s="29" t="s">
        <v>22</v>
      </c>
    </row>
    <row r="27" spans="1:12" s="7" customFormat="1" ht="36.75" customHeight="1">
      <c r="A27" s="208">
        <v>22</v>
      </c>
      <c r="B27" s="209"/>
      <c r="C27" s="209"/>
      <c r="D27" s="284" t="s">
        <v>189</v>
      </c>
      <c r="E27" s="36" t="s">
        <v>152</v>
      </c>
      <c r="F27" s="285" t="s">
        <v>9</v>
      </c>
      <c r="G27" s="286" t="s">
        <v>190</v>
      </c>
      <c r="H27" s="287" t="s">
        <v>148</v>
      </c>
      <c r="I27" s="288" t="s">
        <v>149</v>
      </c>
      <c r="J27" s="40" t="s">
        <v>11</v>
      </c>
      <c r="K27" s="59" t="s">
        <v>64</v>
      </c>
      <c r="L27" s="29" t="s">
        <v>22</v>
      </c>
    </row>
    <row r="28" spans="1:12" s="7" customFormat="1" ht="36.75" customHeight="1">
      <c r="A28" s="208">
        <v>23</v>
      </c>
      <c r="B28" s="209"/>
      <c r="C28" s="209"/>
      <c r="D28" s="284" t="s">
        <v>191</v>
      </c>
      <c r="E28" s="36" t="s">
        <v>126</v>
      </c>
      <c r="F28" s="285" t="s">
        <v>9</v>
      </c>
      <c r="G28" s="286" t="s">
        <v>192</v>
      </c>
      <c r="H28" s="287" t="s">
        <v>127</v>
      </c>
      <c r="I28" s="292" t="s">
        <v>8</v>
      </c>
      <c r="J28" s="40" t="s">
        <v>8</v>
      </c>
      <c r="K28" s="30" t="s">
        <v>7</v>
      </c>
      <c r="L28" s="29" t="s">
        <v>22</v>
      </c>
    </row>
    <row r="29" spans="1:12" s="7" customFormat="1" ht="36.75" customHeight="1">
      <c r="A29" s="208">
        <v>24</v>
      </c>
      <c r="B29" s="209"/>
      <c r="C29" s="209"/>
      <c r="D29" s="235" t="s">
        <v>263</v>
      </c>
      <c r="E29" s="49" t="s">
        <v>227</v>
      </c>
      <c r="F29" s="58">
        <v>1</v>
      </c>
      <c r="G29" s="37" t="s">
        <v>264</v>
      </c>
      <c r="H29" s="294" t="s">
        <v>228</v>
      </c>
      <c r="I29" s="300" t="s">
        <v>8</v>
      </c>
      <c r="J29" s="300" t="s">
        <v>8</v>
      </c>
      <c r="K29" s="58" t="s">
        <v>14</v>
      </c>
      <c r="L29" s="29" t="s">
        <v>22</v>
      </c>
    </row>
    <row r="30" spans="1:12" s="7" customFormat="1" ht="36.75" customHeight="1">
      <c r="A30" s="208">
        <v>25</v>
      </c>
      <c r="B30" s="209"/>
      <c r="C30" s="209"/>
      <c r="D30" s="284" t="s">
        <v>193</v>
      </c>
      <c r="E30" s="36" t="s">
        <v>90</v>
      </c>
      <c r="F30" s="285" t="s">
        <v>9</v>
      </c>
      <c r="G30" s="290" t="s">
        <v>194</v>
      </c>
      <c r="H30" s="291" t="s">
        <v>108</v>
      </c>
      <c r="I30" s="292" t="s">
        <v>121</v>
      </c>
      <c r="J30" s="293" t="s">
        <v>212</v>
      </c>
      <c r="K30" s="30" t="s">
        <v>7</v>
      </c>
      <c r="L30" s="29" t="s">
        <v>22</v>
      </c>
    </row>
    <row r="31" spans="1:12" s="7" customFormat="1" ht="36.75" customHeight="1">
      <c r="A31" s="208">
        <v>26</v>
      </c>
      <c r="B31" s="209"/>
      <c r="C31" s="209"/>
      <c r="D31" s="284" t="s">
        <v>195</v>
      </c>
      <c r="E31" s="36" t="s">
        <v>128</v>
      </c>
      <c r="F31" s="285" t="s">
        <v>9</v>
      </c>
      <c r="G31" s="286" t="s">
        <v>196</v>
      </c>
      <c r="H31" s="287" t="s">
        <v>104</v>
      </c>
      <c r="I31" s="288" t="s">
        <v>8</v>
      </c>
      <c r="J31" s="40" t="s">
        <v>129</v>
      </c>
      <c r="K31" s="59" t="s">
        <v>7</v>
      </c>
      <c r="L31" s="29" t="s">
        <v>22</v>
      </c>
    </row>
    <row r="32" spans="1:12" s="7" customFormat="1" ht="36.75" customHeight="1">
      <c r="A32" s="208">
        <v>27</v>
      </c>
      <c r="B32" s="209"/>
      <c r="C32" s="209"/>
      <c r="D32" s="284" t="s">
        <v>197</v>
      </c>
      <c r="E32" s="297" t="s">
        <v>150</v>
      </c>
      <c r="F32" s="61" t="s">
        <v>9</v>
      </c>
      <c r="G32" s="286" t="s">
        <v>198</v>
      </c>
      <c r="H32" s="294" t="s">
        <v>16</v>
      </c>
      <c r="I32" s="313" t="s">
        <v>8</v>
      </c>
      <c r="J32" s="313" t="s">
        <v>84</v>
      </c>
      <c r="K32" s="309" t="s">
        <v>14</v>
      </c>
      <c r="L32" s="29" t="s">
        <v>22</v>
      </c>
    </row>
    <row r="33" spans="1:12" s="7" customFormat="1" ht="36.75" customHeight="1">
      <c r="A33" s="208">
        <v>28</v>
      </c>
      <c r="B33" s="209"/>
      <c r="C33" s="209"/>
      <c r="D33" s="284" t="s">
        <v>253</v>
      </c>
      <c r="E33" s="297" t="s">
        <v>213</v>
      </c>
      <c r="F33" s="61" t="s">
        <v>9</v>
      </c>
      <c r="G33" s="286" t="s">
        <v>198</v>
      </c>
      <c r="H33" s="294" t="s">
        <v>16</v>
      </c>
      <c r="I33" s="313" t="s">
        <v>8</v>
      </c>
      <c r="J33" s="313" t="s">
        <v>84</v>
      </c>
      <c r="K33" s="309" t="s">
        <v>14</v>
      </c>
      <c r="L33" s="29" t="s">
        <v>22</v>
      </c>
    </row>
    <row r="34" spans="1:12" s="7" customFormat="1" ht="36.75" customHeight="1">
      <c r="A34" s="208">
        <v>29</v>
      </c>
      <c r="B34" s="209"/>
      <c r="C34" s="209"/>
      <c r="D34" s="284" t="s">
        <v>199</v>
      </c>
      <c r="E34" s="297" t="s">
        <v>216</v>
      </c>
      <c r="F34" s="285" t="s">
        <v>9</v>
      </c>
      <c r="G34" s="286" t="s">
        <v>196</v>
      </c>
      <c r="H34" s="287" t="s">
        <v>104</v>
      </c>
      <c r="I34" s="288" t="s">
        <v>8</v>
      </c>
      <c r="J34" s="40" t="s">
        <v>129</v>
      </c>
      <c r="K34" s="59" t="s">
        <v>7</v>
      </c>
      <c r="L34" s="29" t="s">
        <v>22</v>
      </c>
    </row>
    <row r="35" spans="1:12" s="7" customFormat="1" ht="36.75" customHeight="1">
      <c r="A35" s="208">
        <v>30</v>
      </c>
      <c r="B35" s="209"/>
      <c r="C35" s="209"/>
      <c r="D35" s="60" t="s">
        <v>200</v>
      </c>
      <c r="E35" s="32" t="s">
        <v>131</v>
      </c>
      <c r="F35" s="61">
        <v>2</v>
      </c>
      <c r="G35" s="31" t="s">
        <v>201</v>
      </c>
      <c r="H35" s="32" t="s">
        <v>132</v>
      </c>
      <c r="I35" s="61" t="s">
        <v>133</v>
      </c>
      <c r="J35" s="61" t="s">
        <v>134</v>
      </c>
      <c r="K35" s="58" t="s">
        <v>135</v>
      </c>
      <c r="L35" s="29" t="s">
        <v>22</v>
      </c>
    </row>
    <row r="36" spans="1:12" s="7" customFormat="1" ht="36.75" customHeight="1">
      <c r="A36" s="208">
        <v>31</v>
      </c>
      <c r="B36" s="209"/>
      <c r="C36" s="209"/>
      <c r="D36" s="60" t="s">
        <v>202</v>
      </c>
      <c r="E36" s="32" t="s">
        <v>13</v>
      </c>
      <c r="F36" s="61" t="s">
        <v>103</v>
      </c>
      <c r="G36" s="31" t="s">
        <v>203</v>
      </c>
      <c r="H36" s="32" t="s">
        <v>111</v>
      </c>
      <c r="I36" s="61" t="s">
        <v>8</v>
      </c>
      <c r="J36" s="61" t="s">
        <v>8</v>
      </c>
      <c r="K36" s="30" t="s">
        <v>7</v>
      </c>
      <c r="L36" s="29" t="s">
        <v>22</v>
      </c>
    </row>
    <row r="37" spans="1:12" s="7" customFormat="1" ht="36.75" customHeight="1">
      <c r="A37" s="208">
        <v>32</v>
      </c>
      <c r="B37" s="209"/>
      <c r="C37" s="209"/>
      <c r="D37" s="60" t="s">
        <v>202</v>
      </c>
      <c r="E37" s="32" t="s">
        <v>13</v>
      </c>
      <c r="F37" s="61" t="s">
        <v>103</v>
      </c>
      <c r="G37" s="31" t="s">
        <v>260</v>
      </c>
      <c r="H37" s="32" t="s">
        <v>221</v>
      </c>
      <c r="I37" s="61" t="s">
        <v>8</v>
      </c>
      <c r="J37" s="61" t="s">
        <v>8</v>
      </c>
      <c r="K37" s="58" t="s">
        <v>14</v>
      </c>
      <c r="L37" s="29" t="s">
        <v>22</v>
      </c>
    </row>
    <row r="38" spans="1:12" s="7" customFormat="1" ht="36.75" customHeight="1">
      <c r="A38" s="208">
        <v>33</v>
      </c>
      <c r="B38" s="209"/>
      <c r="C38" s="209"/>
      <c r="D38" s="60" t="s">
        <v>204</v>
      </c>
      <c r="E38" s="32" t="s">
        <v>91</v>
      </c>
      <c r="F38" s="61" t="s">
        <v>9</v>
      </c>
      <c r="G38" s="31" t="s">
        <v>205</v>
      </c>
      <c r="H38" s="32" t="s">
        <v>92</v>
      </c>
      <c r="I38" s="61" t="s">
        <v>17</v>
      </c>
      <c r="J38" s="61" t="s">
        <v>84</v>
      </c>
      <c r="K38" s="58" t="s">
        <v>120</v>
      </c>
      <c r="L38" s="29" t="s">
        <v>22</v>
      </c>
    </row>
    <row r="39" spans="1:12" s="7" customFormat="1" ht="36.75" customHeight="1">
      <c r="A39" s="208">
        <v>34</v>
      </c>
      <c r="B39" s="209"/>
      <c r="C39" s="209"/>
      <c r="D39" s="235" t="s">
        <v>267</v>
      </c>
      <c r="E39" s="49" t="s">
        <v>234</v>
      </c>
      <c r="F39" s="58" t="s">
        <v>10</v>
      </c>
      <c r="G39" s="37" t="s">
        <v>268</v>
      </c>
      <c r="H39" s="294" t="s">
        <v>235</v>
      </c>
      <c r="I39" s="300" t="s">
        <v>236</v>
      </c>
      <c r="J39" s="300" t="s">
        <v>237</v>
      </c>
      <c r="K39" s="312" t="s">
        <v>345</v>
      </c>
      <c r="L39" s="29" t="s">
        <v>22</v>
      </c>
    </row>
    <row r="40" spans="1:12" s="7" customFormat="1" ht="36.75" customHeight="1">
      <c r="A40" s="208">
        <v>35</v>
      </c>
      <c r="B40" s="209"/>
      <c r="C40" s="209"/>
      <c r="D40" s="235" t="s">
        <v>269</v>
      </c>
      <c r="E40" s="49" t="s">
        <v>239</v>
      </c>
      <c r="F40" s="58" t="s">
        <v>10</v>
      </c>
      <c r="G40" s="37" t="s">
        <v>270</v>
      </c>
      <c r="H40" s="294" t="s">
        <v>240</v>
      </c>
      <c r="I40" s="300" t="s">
        <v>241</v>
      </c>
      <c r="J40" s="300" t="s">
        <v>237</v>
      </c>
      <c r="K40" s="312" t="s">
        <v>345</v>
      </c>
      <c r="L40" s="29" t="s">
        <v>22</v>
      </c>
    </row>
    <row r="41" spans="1:12" s="7" customFormat="1" ht="36.75" customHeight="1">
      <c r="A41" s="208">
        <v>36</v>
      </c>
      <c r="B41" s="209"/>
      <c r="C41" s="209"/>
      <c r="D41" s="235" t="s">
        <v>206</v>
      </c>
      <c r="E41" s="49" t="s">
        <v>143</v>
      </c>
      <c r="F41" s="61" t="s">
        <v>9</v>
      </c>
      <c r="G41" s="310" t="s">
        <v>207</v>
      </c>
      <c r="H41" s="291" t="s">
        <v>144</v>
      </c>
      <c r="I41" s="296" t="s">
        <v>145</v>
      </c>
      <c r="J41" s="40" t="s">
        <v>8</v>
      </c>
      <c r="K41" s="30" t="s">
        <v>64</v>
      </c>
      <c r="L41" s="29" t="s">
        <v>22</v>
      </c>
    </row>
    <row r="42" spans="1:12" s="7" customFormat="1" ht="36.75" customHeight="1">
      <c r="A42" s="208">
        <v>37</v>
      </c>
      <c r="B42" s="209"/>
      <c r="C42" s="209"/>
      <c r="D42" s="284" t="s">
        <v>208</v>
      </c>
      <c r="E42" s="36" t="s">
        <v>105</v>
      </c>
      <c r="F42" s="285" t="s">
        <v>9</v>
      </c>
      <c r="G42" s="310" t="s">
        <v>209</v>
      </c>
      <c r="H42" s="311" t="s">
        <v>106</v>
      </c>
      <c r="I42" s="296" t="s">
        <v>8</v>
      </c>
      <c r="J42" s="61" t="s">
        <v>71</v>
      </c>
      <c r="K42" s="312" t="s">
        <v>72</v>
      </c>
      <c r="L42" s="29" t="s">
        <v>22</v>
      </c>
    </row>
    <row r="43" spans="1:12" s="7" customFormat="1" ht="36.75" customHeight="1">
      <c r="A43" s="208">
        <v>38</v>
      </c>
      <c r="B43" s="209"/>
      <c r="C43" s="209"/>
      <c r="D43" s="238" t="s">
        <v>265</v>
      </c>
      <c r="E43" s="239" t="s">
        <v>229</v>
      </c>
      <c r="F43" s="317" t="s">
        <v>9</v>
      </c>
      <c r="G43" s="37" t="s">
        <v>266</v>
      </c>
      <c r="H43" s="318" t="s">
        <v>230</v>
      </c>
      <c r="I43" s="319" t="s">
        <v>231</v>
      </c>
      <c r="J43" s="319" t="s">
        <v>232</v>
      </c>
      <c r="K43" s="320" t="s">
        <v>233</v>
      </c>
      <c r="L43" s="29" t="s">
        <v>22</v>
      </c>
    </row>
    <row r="44" spans="1:12" ht="30" customHeight="1">
      <c r="A44" s="13"/>
      <c r="B44" s="14"/>
      <c r="C44" s="14"/>
      <c r="D44" s="15"/>
      <c r="E44" s="16"/>
      <c r="F44" s="17"/>
      <c r="G44" s="18"/>
      <c r="H44" s="19"/>
      <c r="I44" s="20"/>
      <c r="J44" s="21"/>
      <c r="K44" s="22"/>
      <c r="L44" s="23"/>
    </row>
    <row r="45" spans="1:12" ht="24.75" customHeight="1">
      <c r="D45" s="2" t="s">
        <v>23</v>
      </c>
      <c r="E45" s="2"/>
      <c r="F45" s="2"/>
      <c r="G45" s="2"/>
      <c r="H45" s="2"/>
      <c r="I45" s="63" t="s">
        <v>113</v>
      </c>
      <c r="J45" s="7"/>
      <c r="K45" s="3"/>
    </row>
    <row r="46" spans="1:12" ht="24.75" customHeight="1">
      <c r="D46" s="2"/>
      <c r="E46" s="2"/>
      <c r="F46" s="2"/>
      <c r="G46" s="2"/>
      <c r="H46" s="2"/>
      <c r="I46" s="64"/>
      <c r="J46" s="7"/>
      <c r="K46" s="3"/>
    </row>
    <row r="47" spans="1:12" ht="24.75" customHeight="1">
      <c r="D47" s="2" t="s">
        <v>24</v>
      </c>
      <c r="E47" s="2"/>
      <c r="F47" s="2"/>
      <c r="G47" s="2"/>
      <c r="H47" s="2"/>
      <c r="I47" s="63" t="s">
        <v>324</v>
      </c>
      <c r="J47" s="7"/>
      <c r="K47" s="3"/>
    </row>
    <row r="48" spans="1:12" ht="24.75" customHeight="1">
      <c r="D48" s="2"/>
      <c r="E48" s="2"/>
      <c r="F48" s="2"/>
      <c r="G48" s="2"/>
      <c r="H48" s="2"/>
      <c r="I48" s="64"/>
      <c r="J48" s="7"/>
      <c r="K48" s="3"/>
    </row>
    <row r="49" spans="4:11" ht="24.75" customHeight="1">
      <c r="D49" s="2" t="s">
        <v>25</v>
      </c>
      <c r="E49" s="2"/>
      <c r="F49" s="2"/>
      <c r="G49" s="2"/>
      <c r="H49" s="2"/>
      <c r="I49" s="63" t="s">
        <v>325</v>
      </c>
      <c r="J49" s="7"/>
      <c r="K49" s="3"/>
    </row>
    <row r="50" spans="4:11" ht="24.75" customHeight="1">
      <c r="D50" s="2"/>
      <c r="E50" s="2"/>
      <c r="F50" s="2"/>
      <c r="G50" s="2"/>
      <c r="H50" s="2"/>
      <c r="I50" s="64"/>
      <c r="J50" s="7"/>
      <c r="K50" s="3"/>
    </row>
    <row r="51" spans="4:11" ht="24.75" customHeight="1">
      <c r="D51" s="2" t="s">
        <v>26</v>
      </c>
      <c r="E51" s="2"/>
      <c r="F51" s="2"/>
      <c r="G51" s="2"/>
      <c r="H51" s="2"/>
      <c r="I51" s="63" t="s">
        <v>326</v>
      </c>
      <c r="J51" s="7"/>
      <c r="K51" s="3"/>
    </row>
  </sheetData>
  <protectedRanges>
    <protectedRange sqref="K23" name="Диапазон1_3_1_1_3_11_1_1_3_1_1_2_2_1_2_1_1_1"/>
    <protectedRange sqref="K30" name="Диапазон1_3_1_1_3_11_1_1_3_3_1_1_2_2_1_2"/>
    <protectedRange sqref="K27" name="Диапазон1_3_1_1_3_11_1_1_3_1_1_2_2_1_1_1_1_1_2"/>
    <protectedRange sqref="K7" name="Диапазон1_3_1_1_3_11_1_1_3_1_1_2_2_1_1_1_6"/>
    <protectedRange sqref="K8" name="Диапазон1_3_1_1_3_11_1_1_3_1_1_2_2_1_1_1_1"/>
    <protectedRange sqref="K33" name="Диапазон1_3_1_1_3_11_1_1_3_3_1_1_2_2_1_1"/>
    <protectedRange sqref="K9:K10" name="Диапазон1_3_1_1_3_11_1_1_3_3_1_1_5_1_3_3"/>
    <protectedRange sqref="K29" name="Диапазон1_3_1_1_3_11_1_1_3_3_1_1_15_1_2"/>
  </protectedRanges>
  <sortState ref="A6:L47">
    <sortCondition ref="D6:D47"/>
  </sortState>
  <mergeCells count="3">
    <mergeCell ref="A1:L1"/>
    <mergeCell ref="A2:L2"/>
    <mergeCell ref="A3:L3"/>
  </mergeCells>
  <pageMargins left="0.27" right="0.15748031496062992" top="0.25" bottom="0" header="0.51181102362204722" footer="0.19685039370078741"/>
  <pageSetup paperSize="9" scale="62" fitToHeight="7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A17"/>
  <sheetViews>
    <sheetView view="pageBreakPreview" topLeftCell="A4" zoomScale="85" zoomScaleNormal="100" zoomScaleSheetLayoutView="85" workbookViewId="0">
      <selection activeCell="K12" sqref="K12"/>
    </sheetView>
  </sheetViews>
  <sheetFormatPr defaultRowHeight="12.75"/>
  <cols>
    <col min="1" max="1" width="6.140625" style="8" customWidth="1"/>
    <col min="2" max="2" width="5.85546875" style="8" hidden="1" customWidth="1"/>
    <col min="3" max="3" width="7.5703125" style="8" hidden="1" customWidth="1"/>
    <col min="4" max="4" width="20.7109375" style="8" customWidth="1"/>
    <col min="5" max="5" width="8.28515625" style="8" customWidth="1"/>
    <col min="6" max="6" width="5.28515625" style="8" customWidth="1"/>
    <col min="7" max="7" width="34.140625" style="8" customWidth="1"/>
    <col min="8" max="8" width="8.7109375" style="8" customWidth="1"/>
    <col min="9" max="9" width="19" style="8" customWidth="1"/>
    <col min="10" max="10" width="12.7109375" style="8" hidden="1" customWidth="1"/>
    <col min="11" max="11" width="26" style="8" customWidth="1"/>
    <col min="12" max="12" width="6.28515625" style="8" customWidth="1"/>
    <col min="13" max="13" width="10.42578125" style="8" customWidth="1"/>
    <col min="14" max="14" width="3.85546875" style="8" customWidth="1"/>
    <col min="15" max="15" width="5" style="8" customWidth="1"/>
    <col min="16" max="16" width="6" style="8" customWidth="1"/>
    <col min="17" max="17" width="5" style="8" customWidth="1"/>
    <col min="18" max="18" width="6" style="8" customWidth="1"/>
    <col min="19" max="19" width="7.140625" style="8" customWidth="1"/>
    <col min="20" max="20" width="9.85546875" style="8" customWidth="1"/>
    <col min="21" max="21" width="3.7109375" style="8" customWidth="1"/>
    <col min="22" max="23" width="4.85546875" style="8" customWidth="1"/>
    <col min="24" max="24" width="6.28515625" style="8" hidden="1" customWidth="1"/>
    <col min="25" max="25" width="6.7109375" style="8" hidden="1" customWidth="1"/>
    <col min="26" max="26" width="9.7109375" style="8" customWidth="1"/>
    <col min="27" max="27" width="8.140625" style="8" customWidth="1"/>
    <col min="28" max="16384" width="9.140625" style="8"/>
  </cols>
  <sheetData>
    <row r="1" spans="1:27" ht="81" customHeight="1">
      <c r="A1" s="347" t="s">
        <v>348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5.9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27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</row>
    <row r="4" spans="1:27" ht="21" customHeight="1">
      <c r="A4" s="348" t="s">
        <v>130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</row>
    <row r="5" spans="1:27" s="94" customFormat="1" ht="19.149999999999999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27" ht="19.149999999999999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5" customHeight="1">
      <c r="A7" s="192" t="s">
        <v>62</v>
      </c>
      <c r="AA7" s="198" t="s">
        <v>292</v>
      </c>
    </row>
    <row r="8" spans="1:27" ht="20.100000000000001" customHeight="1">
      <c r="A8" s="349" t="s">
        <v>28</v>
      </c>
      <c r="B8" s="349" t="s">
        <v>20</v>
      </c>
      <c r="C8" s="350" t="s">
        <v>12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4" t="s">
        <v>61</v>
      </c>
      <c r="M8" s="354"/>
      <c r="N8" s="354"/>
      <c r="O8" s="355" t="s">
        <v>73</v>
      </c>
      <c r="P8" s="356"/>
      <c r="Q8" s="356"/>
      <c r="R8" s="356"/>
      <c r="S8" s="356"/>
      <c r="T8" s="356"/>
      <c r="U8" s="357"/>
      <c r="V8" s="349" t="s">
        <v>32</v>
      </c>
      <c r="W8" s="359" t="s">
        <v>277</v>
      </c>
      <c r="X8" s="349"/>
      <c r="Y8" s="349" t="s">
        <v>74</v>
      </c>
      <c r="Z8" s="331" t="s">
        <v>35</v>
      </c>
      <c r="AA8" s="331" t="s">
        <v>36</v>
      </c>
    </row>
    <row r="9" spans="1:27" ht="20.100000000000001" customHeight="1">
      <c r="A9" s="349"/>
      <c r="B9" s="349"/>
      <c r="C9" s="351"/>
      <c r="D9" s="353"/>
      <c r="E9" s="353"/>
      <c r="F9" s="349"/>
      <c r="G9" s="353"/>
      <c r="H9" s="353"/>
      <c r="I9" s="353"/>
      <c r="J9" s="95"/>
      <c r="K9" s="353"/>
      <c r="L9" s="354" t="s">
        <v>75</v>
      </c>
      <c r="M9" s="354"/>
      <c r="N9" s="354"/>
      <c r="O9" s="355" t="s">
        <v>76</v>
      </c>
      <c r="P9" s="356"/>
      <c r="Q9" s="356"/>
      <c r="R9" s="356"/>
      <c r="S9" s="356"/>
      <c r="T9" s="356"/>
      <c r="U9" s="357"/>
      <c r="V9" s="358"/>
      <c r="W9" s="351"/>
      <c r="X9" s="349"/>
      <c r="Y9" s="349"/>
      <c r="Z9" s="331"/>
      <c r="AA9" s="331"/>
    </row>
    <row r="10" spans="1:27" ht="79.5" customHeight="1">
      <c r="A10" s="349"/>
      <c r="B10" s="349"/>
      <c r="C10" s="352"/>
      <c r="D10" s="353"/>
      <c r="E10" s="353"/>
      <c r="F10" s="349"/>
      <c r="G10" s="353"/>
      <c r="H10" s="353"/>
      <c r="I10" s="353"/>
      <c r="J10" s="95"/>
      <c r="K10" s="353"/>
      <c r="L10" s="97" t="s">
        <v>37</v>
      </c>
      <c r="M10" s="98" t="s">
        <v>38</v>
      </c>
      <c r="N10" s="97" t="s">
        <v>28</v>
      </c>
      <c r="O10" s="99" t="s">
        <v>77</v>
      </c>
      <c r="P10" s="99" t="s">
        <v>78</v>
      </c>
      <c r="Q10" s="99" t="s">
        <v>79</v>
      </c>
      <c r="R10" s="99" t="s">
        <v>55</v>
      </c>
      <c r="S10" s="98" t="s">
        <v>37</v>
      </c>
      <c r="T10" s="97" t="s">
        <v>38</v>
      </c>
      <c r="U10" s="97" t="s">
        <v>28</v>
      </c>
      <c r="V10" s="349"/>
      <c r="W10" s="360"/>
      <c r="X10" s="349"/>
      <c r="Y10" s="349"/>
      <c r="Z10" s="331"/>
      <c r="AA10" s="331"/>
    </row>
    <row r="11" spans="1:27" s="406" customFormat="1" ht="56.25" customHeight="1">
      <c r="A11" s="398">
        <v>1</v>
      </c>
      <c r="B11" s="399"/>
      <c r="C11" s="400"/>
      <c r="D11" s="231" t="s">
        <v>182</v>
      </c>
      <c r="E11" s="49" t="s">
        <v>68</v>
      </c>
      <c r="F11" s="58">
        <v>1</v>
      </c>
      <c r="G11" s="301" t="s">
        <v>183</v>
      </c>
      <c r="H11" s="52" t="s">
        <v>119</v>
      </c>
      <c r="I11" s="302" t="s">
        <v>70</v>
      </c>
      <c r="J11" s="303" t="s">
        <v>71</v>
      </c>
      <c r="K11" s="30" t="s">
        <v>7</v>
      </c>
      <c r="L11" s="401">
        <v>175</v>
      </c>
      <c r="M11" s="402">
        <f>L11/2.5</f>
        <v>70</v>
      </c>
      <c r="N11" s="403">
        <f>RANK(M11,M$11:M$13,0)</f>
        <v>1</v>
      </c>
      <c r="O11" s="404">
        <v>8.5</v>
      </c>
      <c r="P11" s="404">
        <v>8.3000000000000007</v>
      </c>
      <c r="Q11" s="404">
        <v>8.5</v>
      </c>
      <c r="R11" s="404">
        <v>8.5</v>
      </c>
      <c r="S11" s="401">
        <f>O11+P11+Q11+R11</f>
        <v>33.799999999999997</v>
      </c>
      <c r="T11" s="402">
        <f>S11/0.4</f>
        <v>84.499999999999986</v>
      </c>
      <c r="U11" s="403">
        <f>RANK(T11,T$11:T$13,0)</f>
        <v>1</v>
      </c>
      <c r="V11" s="403"/>
      <c r="W11" s="405"/>
      <c r="X11" s="405"/>
      <c r="Y11" s="405"/>
      <c r="Z11" s="402">
        <f>(M11+T11)/2-IF($V11=1,0.5,IF($V11=2,1.5,0))</f>
        <v>77.25</v>
      </c>
      <c r="AA11" s="403" t="s">
        <v>39</v>
      </c>
    </row>
    <row r="12" spans="1:27" s="406" customFormat="1" ht="56.25" customHeight="1">
      <c r="A12" s="398">
        <v>2</v>
      </c>
      <c r="B12" s="399"/>
      <c r="C12" s="400"/>
      <c r="D12" s="235" t="s">
        <v>263</v>
      </c>
      <c r="E12" s="49" t="s">
        <v>227</v>
      </c>
      <c r="F12" s="58">
        <v>1</v>
      </c>
      <c r="G12" s="37" t="s">
        <v>264</v>
      </c>
      <c r="H12" s="294" t="s">
        <v>228</v>
      </c>
      <c r="I12" s="300" t="s">
        <v>8</v>
      </c>
      <c r="J12" s="300" t="s">
        <v>8</v>
      </c>
      <c r="K12" s="295" t="s">
        <v>14</v>
      </c>
      <c r="L12" s="401">
        <v>163.5</v>
      </c>
      <c r="M12" s="402">
        <f>L12/2.5</f>
        <v>65.400000000000006</v>
      </c>
      <c r="N12" s="403">
        <f>RANK(M12,M$11:M$13,0)</f>
        <v>3</v>
      </c>
      <c r="O12" s="404">
        <v>7.7</v>
      </c>
      <c r="P12" s="404">
        <v>7.5</v>
      </c>
      <c r="Q12" s="404">
        <v>7.5</v>
      </c>
      <c r="R12" s="404">
        <v>7.5</v>
      </c>
      <c r="S12" s="401">
        <f>O12+P12+Q12+R12</f>
        <v>30.2</v>
      </c>
      <c r="T12" s="402">
        <f>S12/0.4</f>
        <v>75.5</v>
      </c>
      <c r="U12" s="403">
        <f>RANK(T12,T$11:T$13,0)</f>
        <v>2</v>
      </c>
      <c r="V12" s="403"/>
      <c r="W12" s="405"/>
      <c r="X12" s="405"/>
      <c r="Y12" s="405"/>
      <c r="Z12" s="402">
        <f>(M12+T12)/2-IF($V12=1,0.5,IF($V12=2,1.5,0))</f>
        <v>70.45</v>
      </c>
      <c r="AA12" s="403" t="s">
        <v>39</v>
      </c>
    </row>
    <row r="13" spans="1:27" s="406" customFormat="1" ht="56.25" customHeight="1">
      <c r="A13" s="398">
        <v>3</v>
      </c>
      <c r="B13" s="399"/>
      <c r="C13" s="400"/>
      <c r="D13" s="60" t="s">
        <v>200</v>
      </c>
      <c r="E13" s="32" t="s">
        <v>131</v>
      </c>
      <c r="F13" s="61">
        <v>3</v>
      </c>
      <c r="G13" s="31" t="s">
        <v>201</v>
      </c>
      <c r="H13" s="32" t="s">
        <v>132</v>
      </c>
      <c r="I13" s="61" t="s">
        <v>133</v>
      </c>
      <c r="J13" s="61" t="s">
        <v>134</v>
      </c>
      <c r="K13" s="58" t="s">
        <v>135</v>
      </c>
      <c r="L13" s="401">
        <v>170</v>
      </c>
      <c r="M13" s="402">
        <f>L13/2.5</f>
        <v>68</v>
      </c>
      <c r="N13" s="403">
        <f>RANK(M13,M$11:M$13,0)</f>
        <v>2</v>
      </c>
      <c r="O13" s="404">
        <v>6.6</v>
      </c>
      <c r="P13" s="404">
        <v>7</v>
      </c>
      <c r="Q13" s="404">
        <v>6.8</v>
      </c>
      <c r="R13" s="404">
        <v>6.7</v>
      </c>
      <c r="S13" s="401">
        <f>O13+P13+Q13+R13</f>
        <v>27.099999999999998</v>
      </c>
      <c r="T13" s="402">
        <f>S13/0.4</f>
        <v>67.749999999999986</v>
      </c>
      <c r="U13" s="403">
        <f>RANK(T13,T$11:T$13,0)</f>
        <v>3</v>
      </c>
      <c r="V13" s="403"/>
      <c r="W13" s="405"/>
      <c r="X13" s="405"/>
      <c r="Y13" s="405"/>
      <c r="Z13" s="402">
        <f>(M13+T13)/2-IF($V13=1,0.5,IF($V13=2,1.5,0))</f>
        <v>67.875</v>
      </c>
      <c r="AA13" s="403" t="s">
        <v>39</v>
      </c>
    </row>
    <row r="14" spans="1:27" ht="23.25" customHeight="1">
      <c r="A14" s="104"/>
      <c r="B14" s="104"/>
      <c r="C14" s="105"/>
      <c r="D14" s="75"/>
      <c r="E14" s="76"/>
      <c r="F14" s="77"/>
      <c r="G14" s="78"/>
      <c r="H14" s="76"/>
      <c r="I14" s="77"/>
      <c r="J14" s="77"/>
      <c r="K14" s="79"/>
      <c r="L14" s="106"/>
      <c r="M14" s="107"/>
      <c r="N14" s="108"/>
      <c r="O14" s="109"/>
      <c r="P14" s="109"/>
      <c r="Q14" s="109"/>
      <c r="R14" s="109"/>
      <c r="S14" s="106"/>
      <c r="T14" s="107"/>
      <c r="U14" s="108"/>
      <c r="V14" s="108"/>
      <c r="W14" s="110"/>
      <c r="X14" s="110"/>
      <c r="Y14" s="110"/>
      <c r="Z14" s="107"/>
      <c r="AA14" s="108"/>
    </row>
    <row r="15" spans="1:27" ht="21.75" customHeight="1">
      <c r="D15" s="111" t="s">
        <v>23</v>
      </c>
      <c r="K15" s="63" t="s">
        <v>113</v>
      </c>
    </row>
    <row r="16" spans="1:27" ht="13.5" customHeight="1">
      <c r="D16" s="111"/>
      <c r="K16" s="7"/>
    </row>
    <row r="17" spans="4:11" ht="21.75" customHeight="1">
      <c r="D17" s="111" t="s">
        <v>24</v>
      </c>
      <c r="K17" s="63" t="s">
        <v>324</v>
      </c>
    </row>
  </sheetData>
  <protectedRanges>
    <protectedRange sqref="K13" name="Диапазон1_3_1_1_3_11_1_1_3_3_1_1_2_2_1_2_1"/>
  </protectedRanges>
  <sortState ref="A11:AA13">
    <sortCondition ref="A11:A13"/>
  </sortState>
  <mergeCells count="25"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  <mergeCell ref="F8:F10"/>
    <mergeCell ref="G8:G10"/>
    <mergeCell ref="H8:H10"/>
    <mergeCell ref="I8:I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ageMargins left="0.3" right="0.24" top="0.27559055118110237" bottom="0.23622047244094491" header="0.23622047244094491" footer="0.15748031496062992"/>
  <pageSetup paperSize="9" scale="6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4"/>
  <sheetViews>
    <sheetView view="pageBreakPreview" topLeftCell="D1" zoomScale="85" zoomScaleNormal="100" zoomScaleSheetLayoutView="85" workbookViewId="0">
      <selection activeCell="A5" sqref="A5:Z5"/>
    </sheetView>
  </sheetViews>
  <sheetFormatPr defaultRowHeight="12.75"/>
  <cols>
    <col min="1" max="1" width="5" style="7" customWidth="1"/>
    <col min="2" max="2" width="5.7109375" style="7" hidden="1" customWidth="1"/>
    <col min="3" max="3" width="7.28515625" style="7" customWidth="1"/>
    <col min="4" max="4" width="22.42578125" style="7" customWidth="1"/>
    <col min="5" max="5" width="8.5703125" style="7" customWidth="1"/>
    <col min="6" max="6" width="7.28515625" style="7" customWidth="1"/>
    <col min="7" max="7" width="33.85546875" style="7" customWidth="1"/>
    <col min="8" max="8" width="10" style="7" customWidth="1"/>
    <col min="9" max="9" width="17.7109375" style="7" customWidth="1"/>
    <col min="10" max="10" width="1.5703125" style="7" hidden="1" customWidth="1"/>
    <col min="11" max="11" width="27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8.5703125" style="7" hidden="1" customWidth="1"/>
    <col min="25" max="25" width="10.140625" style="7" customWidth="1"/>
    <col min="26" max="26" width="7.42578125" style="7" customWidth="1"/>
    <col min="27" max="16384" width="9.140625" style="7"/>
  </cols>
  <sheetData>
    <row r="1" spans="1:27" ht="60" customHeight="1">
      <c r="A1" s="335" t="s">
        <v>323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7" ht="16.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7" ht="20.2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80"/>
    </row>
    <row r="4" spans="1:27" ht="21" customHeight="1">
      <c r="A4" s="366" t="s">
        <v>142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80"/>
    </row>
    <row r="5" spans="1:27" ht="24" customHeight="1">
      <c r="A5" s="408" t="s">
        <v>351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7" ht="9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7" ht="15" customHeight="1">
      <c r="A7" s="192" t="s">
        <v>62</v>
      </c>
      <c r="B7" s="81"/>
      <c r="C7" s="81"/>
      <c r="D7" s="81"/>
      <c r="E7" s="82"/>
      <c r="F7" s="82"/>
      <c r="G7" s="82"/>
      <c r="H7" s="82"/>
      <c r="I7" s="82"/>
      <c r="J7" s="83"/>
      <c r="K7" s="83"/>
      <c r="L7" s="81"/>
      <c r="M7" s="84"/>
      <c r="Z7" s="198" t="s">
        <v>292</v>
      </c>
    </row>
    <row r="8" spans="1:27" ht="20.100000000000001" customHeight="1">
      <c r="A8" s="349" t="s">
        <v>28</v>
      </c>
      <c r="B8" s="349" t="s">
        <v>20</v>
      </c>
      <c r="C8" s="349" t="s">
        <v>12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3" t="s">
        <v>73</v>
      </c>
      <c r="M8" s="353"/>
      <c r="N8" s="353"/>
      <c r="O8" s="354" t="s">
        <v>30</v>
      </c>
      <c r="P8" s="354"/>
      <c r="Q8" s="354"/>
      <c r="R8" s="354" t="s">
        <v>31</v>
      </c>
      <c r="S8" s="354"/>
      <c r="T8" s="354"/>
      <c r="U8" s="349" t="s">
        <v>32</v>
      </c>
      <c r="V8" s="350" t="s">
        <v>277</v>
      </c>
      <c r="W8" s="349" t="s">
        <v>33</v>
      </c>
      <c r="X8" s="349" t="s">
        <v>60</v>
      </c>
      <c r="Y8" s="349" t="s">
        <v>35</v>
      </c>
      <c r="Z8" s="331" t="s">
        <v>36</v>
      </c>
    </row>
    <row r="9" spans="1:27" ht="65.25" customHeight="1">
      <c r="A9" s="349"/>
      <c r="B9" s="349"/>
      <c r="C9" s="349"/>
      <c r="D9" s="353"/>
      <c r="E9" s="353"/>
      <c r="F9" s="349"/>
      <c r="G9" s="353"/>
      <c r="H9" s="353"/>
      <c r="I9" s="353"/>
      <c r="J9" s="95"/>
      <c r="K9" s="353"/>
      <c r="L9" s="135" t="s">
        <v>37</v>
      </c>
      <c r="M9" s="97" t="s">
        <v>38</v>
      </c>
      <c r="N9" s="135" t="s">
        <v>28</v>
      </c>
      <c r="O9" s="135" t="s">
        <v>37</v>
      </c>
      <c r="P9" s="97" t="s">
        <v>38</v>
      </c>
      <c r="Q9" s="135" t="s">
        <v>28</v>
      </c>
      <c r="R9" s="135" t="s">
        <v>37</v>
      </c>
      <c r="S9" s="97" t="s">
        <v>38</v>
      </c>
      <c r="T9" s="135" t="s">
        <v>28</v>
      </c>
      <c r="U9" s="349"/>
      <c r="V9" s="352"/>
      <c r="W9" s="349"/>
      <c r="X9" s="349"/>
      <c r="Y9" s="349"/>
      <c r="Z9" s="331"/>
    </row>
    <row r="10" spans="1:27" ht="54.75" customHeight="1">
      <c r="A10" s="256" t="s">
        <v>39</v>
      </c>
      <c r="B10" s="136"/>
      <c r="C10" s="137" t="s">
        <v>322</v>
      </c>
      <c r="D10" s="48" t="s">
        <v>182</v>
      </c>
      <c r="E10" s="49" t="s">
        <v>68</v>
      </c>
      <c r="F10" s="42">
        <v>1</v>
      </c>
      <c r="G10" s="51" t="s">
        <v>184</v>
      </c>
      <c r="H10" s="52" t="s">
        <v>85</v>
      </c>
      <c r="I10" s="53" t="s">
        <v>70</v>
      </c>
      <c r="J10" s="54" t="s">
        <v>71</v>
      </c>
      <c r="K10" s="47" t="s">
        <v>7</v>
      </c>
      <c r="L10" s="117">
        <v>246</v>
      </c>
      <c r="M10" s="116">
        <f>L10/3.6-IF($U10=1,0.5,IF($U10=2,1.5,0))</f>
        <v>68.333333333333329</v>
      </c>
      <c r="N10" s="114">
        <f>RANK(M10,M$10:M$10,0)</f>
        <v>1</v>
      </c>
      <c r="O10" s="117">
        <v>254</v>
      </c>
      <c r="P10" s="116">
        <f>O10/3.6-IF($U10=1,0.5,IF($U10=2,1.5,0))</f>
        <v>70.555555555555557</v>
      </c>
      <c r="Q10" s="114">
        <f>RANK(P10,P$10:P$10,0)</f>
        <v>1</v>
      </c>
      <c r="R10" s="117">
        <v>248.5</v>
      </c>
      <c r="S10" s="116">
        <f>R10/3.6-IF($U10=1,0.5,IF($U10=2,1.5,0))</f>
        <v>69.027777777777771</v>
      </c>
      <c r="T10" s="114">
        <f>RANK(S10,S$10:S$10,0)</f>
        <v>1</v>
      </c>
      <c r="U10" s="118"/>
      <c r="V10" s="118"/>
      <c r="W10" s="117">
        <f t="shared" ref="W10" si="0">L10+O10+R10</f>
        <v>748.5</v>
      </c>
      <c r="X10" s="116"/>
      <c r="Y10" s="116">
        <f t="shared" ref="Y10" si="1">ROUND(SUM(M10,P10,S10)/3,3)</f>
        <v>69.305999999999997</v>
      </c>
      <c r="Z10" s="118" t="s">
        <v>39</v>
      </c>
    </row>
    <row r="11" spans="1:27" ht="20.25" customHeight="1"/>
    <row r="12" spans="1:27" ht="28.5" customHeight="1">
      <c r="D12" s="93" t="s">
        <v>23</v>
      </c>
      <c r="K12" s="63" t="s">
        <v>113</v>
      </c>
    </row>
    <row r="13" spans="1:27" ht="10.5" customHeight="1">
      <c r="D13" s="93"/>
    </row>
    <row r="14" spans="1:27" ht="38.25" customHeight="1">
      <c r="D14" s="93" t="s">
        <v>24</v>
      </c>
      <c r="K14" s="63" t="s">
        <v>324</v>
      </c>
    </row>
  </sheetData>
  <mergeCells count="24">
    <mergeCell ref="A8:A9"/>
    <mergeCell ref="B8:B9"/>
    <mergeCell ref="C8:C9"/>
    <mergeCell ref="D8:D9"/>
    <mergeCell ref="A1:Z1"/>
    <mergeCell ref="A2:Z2"/>
    <mergeCell ref="A3:Z3"/>
    <mergeCell ref="A4:Z4"/>
    <mergeCell ref="A5:Z5"/>
    <mergeCell ref="E8:E9"/>
    <mergeCell ref="Z8:Z9"/>
    <mergeCell ref="R8:T8"/>
    <mergeCell ref="U8:U9"/>
    <mergeCell ref="V8:V9"/>
    <mergeCell ref="W8:W9"/>
    <mergeCell ref="X8:X9"/>
    <mergeCell ref="Y8:Y9"/>
    <mergeCell ref="G8:G9"/>
    <mergeCell ref="F8:F9"/>
    <mergeCell ref="H8:H9"/>
    <mergeCell ref="I8:I9"/>
    <mergeCell ref="K8:K9"/>
    <mergeCell ref="L8:N8"/>
    <mergeCell ref="O8:Q8"/>
  </mergeCells>
  <pageMargins left="0.28000000000000003" right="0.19685039370078741" top="0.35433070866141736" bottom="0.31496062992125984" header="0.31496062992125984" footer="0.31496062992125984"/>
  <pageSetup paperSize="9" scale="63" fitToHeight="2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4"/>
  <sheetViews>
    <sheetView view="pageBreakPreview" zoomScale="85" zoomScaleNormal="100" zoomScaleSheetLayoutView="85" workbookViewId="0">
      <selection activeCell="A5" sqref="A5:Z5"/>
    </sheetView>
  </sheetViews>
  <sheetFormatPr defaultRowHeight="12.75"/>
  <cols>
    <col min="1" max="1" width="5" style="7" customWidth="1"/>
    <col min="2" max="2" width="5.7109375" style="7" hidden="1" customWidth="1"/>
    <col min="3" max="3" width="7.28515625" style="7" hidden="1" customWidth="1"/>
    <col min="4" max="4" width="22.42578125" style="7" customWidth="1"/>
    <col min="5" max="5" width="8.5703125" style="7" customWidth="1"/>
    <col min="6" max="6" width="7.28515625" style="7" customWidth="1"/>
    <col min="7" max="7" width="33.85546875" style="7" customWidth="1"/>
    <col min="8" max="8" width="10" style="7" customWidth="1"/>
    <col min="9" max="9" width="17.7109375" style="7" customWidth="1"/>
    <col min="10" max="10" width="1.5703125" style="7" hidden="1" customWidth="1"/>
    <col min="11" max="11" width="27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8.5703125" style="7" hidden="1" customWidth="1"/>
    <col min="25" max="25" width="10.140625" style="7" customWidth="1"/>
    <col min="26" max="26" width="7.42578125" style="7" customWidth="1"/>
    <col min="27" max="16384" width="9.140625" style="7"/>
  </cols>
  <sheetData>
    <row r="1" spans="1:27" ht="76.5" customHeight="1">
      <c r="A1" s="335" t="s">
        <v>282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7" ht="16.5" customHeight="1">
      <c r="A2" s="336" t="s">
        <v>67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7" ht="20.2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80"/>
    </row>
    <row r="4" spans="1:27" ht="21" customHeight="1">
      <c r="A4" s="366" t="s">
        <v>281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80"/>
    </row>
    <row r="5" spans="1:27" ht="24" customHeight="1">
      <c r="A5" s="408" t="s">
        <v>351</v>
      </c>
      <c r="B5" s="408"/>
      <c r="C5" s="408"/>
      <c r="D5" s="408"/>
      <c r="E5" s="408"/>
      <c r="F5" s="408"/>
      <c r="G5" s="408"/>
      <c r="H5" s="408"/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8"/>
      <c r="Y5" s="408"/>
      <c r="Z5" s="408"/>
    </row>
    <row r="6" spans="1:27" ht="9.7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7" ht="15" customHeight="1">
      <c r="A7" s="192" t="s">
        <v>62</v>
      </c>
      <c r="B7" s="81"/>
      <c r="C7" s="81"/>
      <c r="D7" s="81"/>
      <c r="E7" s="82"/>
      <c r="F7" s="82"/>
      <c r="G7" s="82"/>
      <c r="H7" s="82"/>
      <c r="I7" s="82"/>
      <c r="J7" s="83"/>
      <c r="K7" s="83"/>
      <c r="L7" s="81"/>
      <c r="M7" s="84"/>
      <c r="Z7" s="198" t="s">
        <v>292</v>
      </c>
    </row>
    <row r="8" spans="1:27" ht="20.100000000000001" customHeight="1">
      <c r="A8" s="349" t="s">
        <v>28</v>
      </c>
      <c r="B8" s="349" t="s">
        <v>20</v>
      </c>
      <c r="C8" s="349" t="s">
        <v>1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254"/>
      <c r="K8" s="353" t="s">
        <v>6</v>
      </c>
      <c r="L8" s="353" t="s">
        <v>73</v>
      </c>
      <c r="M8" s="353"/>
      <c r="N8" s="353"/>
      <c r="O8" s="354" t="s">
        <v>30</v>
      </c>
      <c r="P8" s="354"/>
      <c r="Q8" s="354"/>
      <c r="R8" s="354" t="s">
        <v>31</v>
      </c>
      <c r="S8" s="354"/>
      <c r="T8" s="354"/>
      <c r="U8" s="349" t="s">
        <v>32</v>
      </c>
      <c r="V8" s="350" t="s">
        <v>277</v>
      </c>
      <c r="W8" s="349" t="s">
        <v>33</v>
      </c>
      <c r="X8" s="349" t="s">
        <v>60</v>
      </c>
      <c r="Y8" s="349" t="s">
        <v>35</v>
      </c>
      <c r="Z8" s="331" t="s">
        <v>36</v>
      </c>
    </row>
    <row r="9" spans="1:27" ht="65.25" customHeight="1">
      <c r="A9" s="349"/>
      <c r="B9" s="349"/>
      <c r="C9" s="349"/>
      <c r="D9" s="353"/>
      <c r="E9" s="353"/>
      <c r="F9" s="349"/>
      <c r="G9" s="353"/>
      <c r="H9" s="353"/>
      <c r="I9" s="353"/>
      <c r="J9" s="254"/>
      <c r="K9" s="353"/>
      <c r="L9" s="135" t="s">
        <v>37</v>
      </c>
      <c r="M9" s="97" t="s">
        <v>38</v>
      </c>
      <c r="N9" s="135" t="s">
        <v>28</v>
      </c>
      <c r="O9" s="135" t="s">
        <v>37</v>
      </c>
      <c r="P9" s="97" t="s">
        <v>38</v>
      </c>
      <c r="Q9" s="135" t="s">
        <v>28</v>
      </c>
      <c r="R9" s="135" t="s">
        <v>37</v>
      </c>
      <c r="S9" s="97" t="s">
        <v>38</v>
      </c>
      <c r="T9" s="135" t="s">
        <v>28</v>
      </c>
      <c r="U9" s="349"/>
      <c r="V9" s="352"/>
      <c r="W9" s="349"/>
      <c r="X9" s="349"/>
      <c r="Y9" s="349"/>
      <c r="Z9" s="331"/>
    </row>
    <row r="10" spans="1:27" ht="54.75" customHeight="1">
      <c r="A10" s="256">
        <v>1</v>
      </c>
      <c r="B10" s="136"/>
      <c r="C10" s="137"/>
      <c r="D10" s="48" t="s">
        <v>182</v>
      </c>
      <c r="E10" s="49" t="s">
        <v>68</v>
      </c>
      <c r="F10" s="42">
        <v>1</v>
      </c>
      <c r="G10" s="51" t="s">
        <v>184</v>
      </c>
      <c r="H10" s="52" t="s">
        <v>85</v>
      </c>
      <c r="I10" s="53" t="s">
        <v>70</v>
      </c>
      <c r="J10" s="54" t="s">
        <v>71</v>
      </c>
      <c r="K10" s="47" t="s">
        <v>7</v>
      </c>
      <c r="L10" s="117">
        <v>243.5</v>
      </c>
      <c r="M10" s="116">
        <f t="shared" ref="M10" si="0">L10/3.5-IF($U10=1,0.5,IF($U10=2,1.5,0))</f>
        <v>69.571428571428569</v>
      </c>
      <c r="N10" s="114">
        <f>RANK(M10,M$10:M$10,0)</f>
        <v>1</v>
      </c>
      <c r="O10" s="117">
        <v>250</v>
      </c>
      <c r="P10" s="116">
        <f t="shared" ref="P10" si="1">O10/3.5-IF($U10=1,0.5,IF($U10=2,1.5,0))</f>
        <v>71.428571428571431</v>
      </c>
      <c r="Q10" s="114">
        <f>RANK(P10,P$10:P$10,0)</f>
        <v>1</v>
      </c>
      <c r="R10" s="117">
        <v>242.5</v>
      </c>
      <c r="S10" s="116">
        <f t="shared" ref="S10" si="2">R10/3.5-IF($U10=1,0.5,IF($U10=2,1.5,0))</f>
        <v>69.285714285714292</v>
      </c>
      <c r="T10" s="114">
        <f>RANK(S10,S$10:S$10,0)</f>
        <v>1</v>
      </c>
      <c r="U10" s="118"/>
      <c r="V10" s="118"/>
      <c r="W10" s="117">
        <f t="shared" ref="W10" si="3">L10+O10+R10</f>
        <v>736</v>
      </c>
      <c r="X10" s="116"/>
      <c r="Y10" s="116">
        <f t="shared" ref="Y10" si="4">ROUND(SUM(M10,P10,S10)/3,3)</f>
        <v>70.094999999999999</v>
      </c>
      <c r="Z10" s="118" t="s">
        <v>39</v>
      </c>
    </row>
    <row r="11" spans="1:27" ht="20.25" customHeight="1"/>
    <row r="12" spans="1:27" ht="28.5" customHeight="1">
      <c r="D12" s="93" t="s">
        <v>23</v>
      </c>
      <c r="K12" s="63" t="s">
        <v>113</v>
      </c>
    </row>
    <row r="13" spans="1:27" ht="10.5" customHeight="1">
      <c r="D13" s="93"/>
    </row>
    <row r="14" spans="1:27" ht="38.25" customHeight="1">
      <c r="D14" s="93" t="s">
        <v>24</v>
      </c>
      <c r="K14" s="63" t="s">
        <v>324</v>
      </c>
    </row>
  </sheetData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28000000000000003" right="0.3" top="0.35433070866141736" bottom="0.31496062992125984" header="0.31496062992125984" footer="0.31496062992125984"/>
  <pageSetup paperSize="9" scale="65" fitToHeight="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7"/>
  <sheetViews>
    <sheetView view="pageBreakPreview" zoomScale="85" zoomScaleNormal="100" zoomScaleSheetLayoutView="85" workbookViewId="0">
      <selection activeCell="S15" sqref="S15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.7109375" style="7" customWidth="1"/>
    <col min="7" max="7" width="27.85546875" style="7" customWidth="1"/>
    <col min="8" max="8" width="8.7109375" style="7" customWidth="1"/>
    <col min="9" max="9" width="15" style="7" customWidth="1"/>
    <col min="10" max="10" width="12.7109375" style="7" hidden="1" customWidth="1"/>
    <col min="11" max="11" width="21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6.7109375" style="7" hidden="1" customWidth="1"/>
    <col min="25" max="25" width="10.140625" style="7" customWidth="1"/>
    <col min="26" max="26" width="7.5703125" style="7" customWidth="1"/>
    <col min="27" max="16384" width="9.140625" style="7"/>
  </cols>
  <sheetData>
    <row r="1" spans="1:26" ht="66.75" customHeight="1">
      <c r="A1" s="335" t="s">
        <v>283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95" customHeight="1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8" t="s">
        <v>280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21" hidden="1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</row>
    <row r="6" spans="1:26" ht="19.149999999999999" customHeight="1">
      <c r="A6" s="408" t="s">
        <v>349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" customHeight="1">
      <c r="A8" s="192" t="s">
        <v>62</v>
      </c>
      <c r="B8" s="81"/>
      <c r="C8" s="81"/>
      <c r="D8" s="81"/>
      <c r="E8" s="82"/>
      <c r="F8" s="82"/>
      <c r="G8" s="82"/>
      <c r="H8" s="82"/>
      <c r="I8" s="82"/>
      <c r="J8" s="83"/>
      <c r="K8" s="83"/>
      <c r="L8" s="81"/>
      <c r="M8" s="84"/>
      <c r="Z8" s="198" t="s">
        <v>292</v>
      </c>
    </row>
    <row r="9" spans="1:26" ht="20.100000000000001" customHeight="1">
      <c r="A9" s="349" t="s">
        <v>28</v>
      </c>
      <c r="B9" s="349" t="s">
        <v>20</v>
      </c>
      <c r="C9" s="349" t="s">
        <v>1</v>
      </c>
      <c r="D9" s="353" t="s">
        <v>210</v>
      </c>
      <c r="E9" s="353" t="s">
        <v>2</v>
      </c>
      <c r="F9" s="349" t="s">
        <v>3</v>
      </c>
      <c r="G9" s="353" t="s">
        <v>211</v>
      </c>
      <c r="H9" s="353" t="s">
        <v>2</v>
      </c>
      <c r="I9" s="353" t="s">
        <v>4</v>
      </c>
      <c r="J9" s="95"/>
      <c r="K9" s="353" t="s">
        <v>6</v>
      </c>
      <c r="L9" s="353" t="s">
        <v>73</v>
      </c>
      <c r="M9" s="353"/>
      <c r="N9" s="353"/>
      <c r="O9" s="354" t="s">
        <v>30</v>
      </c>
      <c r="P9" s="354"/>
      <c r="Q9" s="354"/>
      <c r="R9" s="354" t="s">
        <v>31</v>
      </c>
      <c r="S9" s="354"/>
      <c r="T9" s="354"/>
      <c r="U9" s="367" t="s">
        <v>32</v>
      </c>
      <c r="V9" s="350" t="s">
        <v>277</v>
      </c>
      <c r="W9" s="350" t="s">
        <v>33</v>
      </c>
      <c r="X9" s="349" t="s">
        <v>34</v>
      </c>
      <c r="Y9" s="349" t="s">
        <v>35</v>
      </c>
      <c r="Z9" s="331" t="s">
        <v>36</v>
      </c>
    </row>
    <row r="10" spans="1:26" ht="71.2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95"/>
      <c r="K10" s="353"/>
      <c r="L10" s="135" t="s">
        <v>37</v>
      </c>
      <c r="M10" s="97" t="s">
        <v>38</v>
      </c>
      <c r="N10" s="135" t="s">
        <v>28</v>
      </c>
      <c r="O10" s="135" t="s">
        <v>37</v>
      </c>
      <c r="P10" s="97" t="s">
        <v>38</v>
      </c>
      <c r="Q10" s="135" t="s">
        <v>28</v>
      </c>
      <c r="R10" s="135" t="s">
        <v>37</v>
      </c>
      <c r="S10" s="97" t="s">
        <v>38</v>
      </c>
      <c r="T10" s="135" t="s">
        <v>28</v>
      </c>
      <c r="U10" s="368"/>
      <c r="V10" s="352"/>
      <c r="W10" s="352"/>
      <c r="X10" s="349"/>
      <c r="Y10" s="349"/>
      <c r="Z10" s="331"/>
    </row>
    <row r="11" spans="1:26" s="415" customFormat="1" ht="54" customHeight="1">
      <c r="A11" s="410">
        <v>1</v>
      </c>
      <c r="B11" s="138"/>
      <c r="C11" s="419"/>
      <c r="D11" s="235" t="s">
        <v>206</v>
      </c>
      <c r="E11" s="49" t="s">
        <v>143</v>
      </c>
      <c r="F11" s="61" t="s">
        <v>9</v>
      </c>
      <c r="G11" s="310" t="s">
        <v>207</v>
      </c>
      <c r="H11" s="291" t="s">
        <v>144</v>
      </c>
      <c r="I11" s="296" t="s">
        <v>145</v>
      </c>
      <c r="J11" s="40" t="s">
        <v>8</v>
      </c>
      <c r="K11" s="30" t="s">
        <v>64</v>
      </c>
      <c r="L11" s="401">
        <v>233</v>
      </c>
      <c r="M11" s="402">
        <f>L11/3.3-IF($U11=1,0.5,IF($U11=2,1.5,0))</f>
        <v>70.606060606060609</v>
      </c>
      <c r="N11" s="403">
        <f>RANK(M11,M$11:M$12,0)</f>
        <v>1</v>
      </c>
      <c r="O11" s="401">
        <v>226.5</v>
      </c>
      <c r="P11" s="402">
        <f>O11/3.3-IF($U11=1,0.5,IF($U11=2,1.5,0))</f>
        <v>68.63636363636364</v>
      </c>
      <c r="Q11" s="403">
        <f>RANK(P11,P$11:P$12,0)</f>
        <v>1</v>
      </c>
      <c r="R11" s="401">
        <v>227.5</v>
      </c>
      <c r="S11" s="402">
        <f>R11/3.3-IF($U11=1,0.5,IF($U11=2,1.5,0))</f>
        <v>68.939393939393938</v>
      </c>
      <c r="T11" s="403">
        <f>RANK(S11,S$11:S$12,0)</f>
        <v>1</v>
      </c>
      <c r="U11" s="413"/>
      <c r="V11" s="413"/>
      <c r="W11" s="401">
        <f>L11+O11+R11</f>
        <v>687</v>
      </c>
      <c r="X11" s="414"/>
      <c r="Y11" s="402">
        <f>ROUND(SUM(M11,P11,S11)/3,3)</f>
        <v>69.394000000000005</v>
      </c>
      <c r="Z11" s="413" t="s">
        <v>39</v>
      </c>
    </row>
    <row r="12" spans="1:26" s="415" customFormat="1" ht="54" customHeight="1">
      <c r="A12" s="410">
        <v>2</v>
      </c>
      <c r="B12" s="138"/>
      <c r="C12" s="419"/>
      <c r="D12" s="235" t="s">
        <v>279</v>
      </c>
      <c r="E12" s="49" t="s">
        <v>245</v>
      </c>
      <c r="F12" s="58">
        <v>1</v>
      </c>
      <c r="G12" s="37" t="s">
        <v>273</v>
      </c>
      <c r="H12" s="294" t="s">
        <v>246</v>
      </c>
      <c r="I12" s="300" t="s">
        <v>247</v>
      </c>
      <c r="J12" s="300" t="s">
        <v>237</v>
      </c>
      <c r="K12" s="312" t="s">
        <v>248</v>
      </c>
      <c r="L12" s="401">
        <v>198.5</v>
      </c>
      <c r="M12" s="402">
        <f>L12/3.3-IF($U12=1,0.5,IF($U12=2,1.5,0))</f>
        <v>60.151515151515156</v>
      </c>
      <c r="N12" s="403">
        <f>RANK(M12,M$11:M$12,0)</f>
        <v>2</v>
      </c>
      <c r="O12" s="401">
        <v>195</v>
      </c>
      <c r="P12" s="402">
        <f>O12/3.3-IF($U12=1,0.5,IF($U12=2,1.5,0))</f>
        <v>59.090909090909093</v>
      </c>
      <c r="Q12" s="403">
        <f>RANK(P12,P$11:P$12,0)</f>
        <v>2</v>
      </c>
      <c r="R12" s="401">
        <v>204</v>
      </c>
      <c r="S12" s="402">
        <f>R12/3.3-IF($U12=1,0.5,IF($U12=2,1.5,0))</f>
        <v>61.81818181818182</v>
      </c>
      <c r="T12" s="403">
        <f>RANK(S12,S$11:S$12,0)</f>
        <v>2</v>
      </c>
      <c r="U12" s="413"/>
      <c r="V12" s="413"/>
      <c r="W12" s="401">
        <f>L12+O12+R12</f>
        <v>597.5</v>
      </c>
      <c r="X12" s="414"/>
      <c r="Y12" s="402">
        <f>ROUND(SUM(M12,P12,S12)/3,3)</f>
        <v>60.353999999999999</v>
      </c>
      <c r="Z12" s="413" t="s">
        <v>39</v>
      </c>
    </row>
    <row r="13" spans="1:26" ht="15.75" customHeight="1"/>
    <row r="14" spans="1:26" ht="36.75" customHeight="1">
      <c r="D14" s="2" t="s">
        <v>23</v>
      </c>
      <c r="E14" s="2"/>
      <c r="F14" s="2"/>
      <c r="G14" s="2"/>
      <c r="H14" s="2"/>
      <c r="I14" s="64"/>
      <c r="K14" s="63" t="s">
        <v>113</v>
      </c>
      <c r="L14" s="134"/>
    </row>
    <row r="15" spans="1:26">
      <c r="D15" s="2"/>
      <c r="E15" s="2"/>
      <c r="F15" s="2"/>
      <c r="G15" s="2"/>
      <c r="H15" s="2"/>
      <c r="I15" s="64"/>
      <c r="L15" s="134"/>
    </row>
    <row r="16" spans="1:26" ht="36.75" customHeight="1">
      <c r="D16" s="2" t="s">
        <v>24</v>
      </c>
      <c r="E16" s="2"/>
      <c r="F16" s="2"/>
      <c r="G16" s="2"/>
      <c r="H16" s="2"/>
      <c r="I16" s="64"/>
      <c r="K16" s="63" t="s">
        <v>324</v>
      </c>
      <c r="L16" s="134"/>
    </row>
    <row r="27" spans="11:11">
      <c r="K27" s="2"/>
    </row>
  </sheetData>
  <mergeCells count="25">
    <mergeCell ref="X9:X10"/>
    <mergeCell ref="A1:Z1"/>
    <mergeCell ref="A2:Z2"/>
    <mergeCell ref="A3:Z3"/>
    <mergeCell ref="A4:Z4"/>
    <mergeCell ref="A6:Z6"/>
    <mergeCell ref="Y9:Y10"/>
    <mergeCell ref="A9:A10"/>
    <mergeCell ref="Z9:Z10"/>
    <mergeCell ref="B9:B10"/>
    <mergeCell ref="A5:Z5"/>
    <mergeCell ref="C9:C10"/>
    <mergeCell ref="D9:D10"/>
    <mergeCell ref="U9:U10"/>
    <mergeCell ref="V9:V10"/>
    <mergeCell ref="W9:W10"/>
    <mergeCell ref="L9:N9"/>
    <mergeCell ref="E9:E10"/>
    <mergeCell ref="G9:G10"/>
    <mergeCell ref="I9:I10"/>
    <mergeCell ref="O9:Q9"/>
    <mergeCell ref="R9:T9"/>
    <mergeCell ref="F9:F10"/>
    <mergeCell ref="H9:H10"/>
    <mergeCell ref="K9:K10"/>
  </mergeCells>
  <pageMargins left="0.35" right="0.28000000000000003" top="0.45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6"/>
  <sheetViews>
    <sheetView view="pageBreakPreview" zoomScale="85" zoomScaleNormal="100" zoomScaleSheetLayoutView="85" workbookViewId="0">
      <selection activeCell="D11" sqref="D11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.7109375" style="7" customWidth="1"/>
    <col min="7" max="7" width="27.85546875" style="7" customWidth="1"/>
    <col min="8" max="8" width="8.7109375" style="7" customWidth="1"/>
    <col min="9" max="9" width="15" style="7" customWidth="1"/>
    <col min="10" max="10" width="12.7109375" style="7" hidden="1" customWidth="1"/>
    <col min="11" max="11" width="22.8554687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6.7109375" style="7" hidden="1" customWidth="1"/>
    <col min="25" max="25" width="10.140625" style="7" customWidth="1"/>
    <col min="26" max="26" width="8" style="7" customWidth="1"/>
    <col min="27" max="16384" width="9.140625" style="7"/>
  </cols>
  <sheetData>
    <row r="1" spans="1:26" ht="66.75" customHeight="1">
      <c r="A1" s="335" t="s">
        <v>295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9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8" t="s">
        <v>330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21" hidden="1" customHeight="1">
      <c r="A5" s="370"/>
      <c r="B5" s="371"/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  <c r="T5" s="371"/>
      <c r="U5" s="371"/>
      <c r="V5" s="371"/>
      <c r="W5" s="371"/>
      <c r="X5" s="371"/>
      <c r="Y5" s="371"/>
      <c r="Z5" s="371"/>
    </row>
    <row r="6" spans="1:26" ht="19.149999999999999" customHeight="1">
      <c r="A6" s="408" t="s">
        <v>351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" customHeight="1">
      <c r="A8" s="192" t="s">
        <v>62</v>
      </c>
      <c r="B8" s="81"/>
      <c r="C8" s="81"/>
      <c r="D8" s="81"/>
      <c r="E8" s="82"/>
      <c r="F8" s="82"/>
      <c r="G8" s="82"/>
      <c r="H8" s="82"/>
      <c r="I8" s="82"/>
      <c r="J8" s="83"/>
      <c r="K8" s="83"/>
      <c r="L8" s="81"/>
      <c r="M8" s="84"/>
      <c r="Z8" s="198" t="s">
        <v>292</v>
      </c>
    </row>
    <row r="9" spans="1:26" ht="20.100000000000001" customHeight="1">
      <c r="A9" s="349" t="s">
        <v>28</v>
      </c>
      <c r="B9" s="349" t="s">
        <v>20</v>
      </c>
      <c r="C9" s="349" t="s">
        <v>1</v>
      </c>
      <c r="D9" s="353" t="s">
        <v>210</v>
      </c>
      <c r="E9" s="353" t="s">
        <v>2</v>
      </c>
      <c r="F9" s="349" t="s">
        <v>3</v>
      </c>
      <c r="G9" s="353" t="s">
        <v>211</v>
      </c>
      <c r="H9" s="353" t="s">
        <v>2</v>
      </c>
      <c r="I9" s="353" t="s">
        <v>4</v>
      </c>
      <c r="J9" s="95"/>
      <c r="K9" s="353" t="s">
        <v>6</v>
      </c>
      <c r="L9" s="353" t="s">
        <v>73</v>
      </c>
      <c r="M9" s="353"/>
      <c r="N9" s="353"/>
      <c r="O9" s="354" t="s">
        <v>30</v>
      </c>
      <c r="P9" s="354"/>
      <c r="Q9" s="354"/>
      <c r="R9" s="354" t="s">
        <v>31</v>
      </c>
      <c r="S9" s="354"/>
      <c r="T9" s="354"/>
      <c r="U9" s="367" t="s">
        <v>32</v>
      </c>
      <c r="V9" s="350" t="s">
        <v>277</v>
      </c>
      <c r="W9" s="350" t="s">
        <v>33</v>
      </c>
      <c r="X9" s="349" t="s">
        <v>34</v>
      </c>
      <c r="Y9" s="349" t="s">
        <v>35</v>
      </c>
      <c r="Z9" s="331" t="s">
        <v>36</v>
      </c>
    </row>
    <row r="10" spans="1:26" ht="71.2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95"/>
      <c r="K10" s="353"/>
      <c r="L10" s="135" t="s">
        <v>37</v>
      </c>
      <c r="M10" s="97" t="s">
        <v>38</v>
      </c>
      <c r="N10" s="135" t="s">
        <v>28</v>
      </c>
      <c r="O10" s="135" t="s">
        <v>37</v>
      </c>
      <c r="P10" s="97" t="s">
        <v>38</v>
      </c>
      <c r="Q10" s="135" t="s">
        <v>28</v>
      </c>
      <c r="R10" s="135" t="s">
        <v>37</v>
      </c>
      <c r="S10" s="97" t="s">
        <v>38</v>
      </c>
      <c r="T10" s="135" t="s">
        <v>28</v>
      </c>
      <c r="U10" s="368"/>
      <c r="V10" s="352"/>
      <c r="W10" s="352"/>
      <c r="X10" s="349"/>
      <c r="Y10" s="349"/>
      <c r="Z10" s="331"/>
    </row>
    <row r="11" spans="1:26" ht="54" customHeight="1">
      <c r="A11" s="256">
        <v>1</v>
      </c>
      <c r="B11" s="138"/>
      <c r="C11" s="139"/>
      <c r="D11" s="31" t="s">
        <v>257</v>
      </c>
      <c r="E11" s="32" t="s">
        <v>217</v>
      </c>
      <c r="F11" s="61" t="s">
        <v>9</v>
      </c>
      <c r="G11" s="233" t="s">
        <v>258</v>
      </c>
      <c r="H11" s="236" t="s">
        <v>218</v>
      </c>
      <c r="I11" s="218" t="s">
        <v>219</v>
      </c>
      <c r="J11" s="218" t="s">
        <v>8</v>
      </c>
      <c r="K11" s="30" t="s">
        <v>115</v>
      </c>
      <c r="L11" s="117">
        <v>198</v>
      </c>
      <c r="M11" s="116">
        <f>L11/3-IF($U11=1,0.5,IF($U11=2,1.5,0))</f>
        <v>66</v>
      </c>
      <c r="N11" s="102">
        <f>RANK(M11,M$11:M$11,0)</f>
        <v>1</v>
      </c>
      <c r="O11" s="117">
        <v>190</v>
      </c>
      <c r="P11" s="116">
        <f>O11/3-IF($U11=1,0.5,IF($U11=2,1.5,0))</f>
        <v>63.333333333333336</v>
      </c>
      <c r="Q11" s="102">
        <f>RANK(P11,P$11:P$11,0)</f>
        <v>1</v>
      </c>
      <c r="R11" s="117">
        <v>195.5</v>
      </c>
      <c r="S11" s="116">
        <f>R11/3-IF($U11=1,0.5,IF($U11=2,1.5,0))</f>
        <v>65.166666666666671</v>
      </c>
      <c r="T11" s="102">
        <f>RANK(S11,S$11:S$11,0)</f>
        <v>1</v>
      </c>
      <c r="U11" s="118"/>
      <c r="V11" s="118"/>
      <c r="W11" s="117">
        <f>L11+O11+R11</f>
        <v>583.5</v>
      </c>
      <c r="X11" s="119"/>
      <c r="Y11" s="116">
        <f>ROUND(SUM(M11,P11,S11)/3,3)</f>
        <v>64.832999999999998</v>
      </c>
      <c r="Z11" s="118" t="s">
        <v>39</v>
      </c>
    </row>
    <row r="12" spans="1:26" ht="15.75" customHeight="1"/>
    <row r="13" spans="1:26" ht="36.75" customHeight="1">
      <c r="D13" s="2" t="s">
        <v>23</v>
      </c>
      <c r="E13" s="2"/>
      <c r="F13" s="2"/>
      <c r="G13" s="2"/>
      <c r="H13" s="2"/>
      <c r="I13" s="64"/>
      <c r="K13" s="63" t="s">
        <v>113</v>
      </c>
      <c r="L13" s="134"/>
    </row>
    <row r="14" spans="1:26">
      <c r="D14" s="2"/>
      <c r="E14" s="2"/>
      <c r="F14" s="2"/>
      <c r="G14" s="2"/>
      <c r="H14" s="2"/>
      <c r="I14" s="64"/>
      <c r="L14" s="134"/>
    </row>
    <row r="15" spans="1:26" ht="36.75" customHeight="1">
      <c r="D15" s="2" t="s">
        <v>24</v>
      </c>
      <c r="E15" s="2"/>
      <c r="F15" s="2"/>
      <c r="G15" s="2"/>
      <c r="H15" s="2"/>
      <c r="I15" s="64"/>
      <c r="K15" s="63" t="s">
        <v>324</v>
      </c>
      <c r="L15" s="134"/>
    </row>
    <row r="26" spans="11:11">
      <c r="K26" s="2"/>
    </row>
  </sheetData>
  <protectedRanges>
    <protectedRange sqref="K11" name="Диапазон1_3_1_1_3_11_1_1_3_3_1_1_15_1_2_1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32" right="0.27" top="0.5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6"/>
  <sheetViews>
    <sheetView view="pageBreakPreview" zoomScale="85" zoomScaleNormal="100" zoomScaleSheetLayoutView="85" workbookViewId="0">
      <selection activeCell="A11" sqref="A11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.7109375" style="7" customWidth="1"/>
    <col min="7" max="7" width="26.7109375" style="7" customWidth="1"/>
    <col min="8" max="8" width="10.42578125" style="7" customWidth="1"/>
    <col min="9" max="9" width="15" style="7" customWidth="1"/>
    <col min="10" max="10" width="12.7109375" style="7" hidden="1" customWidth="1"/>
    <col min="11" max="11" width="21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6.7109375" style="7" hidden="1" customWidth="1"/>
    <col min="25" max="25" width="10.140625" style="7" customWidth="1"/>
    <col min="26" max="26" width="6.7109375" style="7" customWidth="1"/>
    <col min="27" max="16384" width="9.140625" style="7"/>
  </cols>
  <sheetData>
    <row r="1" spans="1:26" ht="66.75" customHeight="1">
      <c r="A1" s="335" t="s">
        <v>293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95" customHeight="1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8" t="s">
        <v>294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21" hidden="1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</row>
    <row r="6" spans="1:26" ht="19.149999999999999" customHeight="1">
      <c r="A6" s="408" t="s">
        <v>351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" customHeight="1">
      <c r="A8" s="192" t="s">
        <v>62</v>
      </c>
      <c r="B8" s="81"/>
      <c r="C8" s="81"/>
      <c r="D8" s="81"/>
      <c r="E8" s="82"/>
      <c r="F8" s="82"/>
      <c r="G8" s="82"/>
      <c r="H8" s="82"/>
      <c r="I8" s="82"/>
      <c r="J8" s="83"/>
      <c r="K8" s="83"/>
      <c r="L8" s="81"/>
      <c r="M8" s="84"/>
      <c r="Z8" s="198" t="s">
        <v>292</v>
      </c>
    </row>
    <row r="9" spans="1:26" ht="20.100000000000001" customHeight="1">
      <c r="A9" s="349" t="s">
        <v>28</v>
      </c>
      <c r="B9" s="349" t="s">
        <v>20</v>
      </c>
      <c r="C9" s="349" t="s">
        <v>1</v>
      </c>
      <c r="D9" s="353" t="s">
        <v>210</v>
      </c>
      <c r="E9" s="353" t="s">
        <v>2</v>
      </c>
      <c r="F9" s="349" t="s">
        <v>3</v>
      </c>
      <c r="G9" s="353" t="s">
        <v>211</v>
      </c>
      <c r="H9" s="353" t="s">
        <v>2</v>
      </c>
      <c r="I9" s="353" t="s">
        <v>4</v>
      </c>
      <c r="J9" s="254"/>
      <c r="K9" s="353" t="s">
        <v>6</v>
      </c>
      <c r="L9" s="353" t="s">
        <v>73</v>
      </c>
      <c r="M9" s="353"/>
      <c r="N9" s="353"/>
      <c r="O9" s="354" t="s">
        <v>30</v>
      </c>
      <c r="P9" s="354"/>
      <c r="Q9" s="354"/>
      <c r="R9" s="354" t="s">
        <v>31</v>
      </c>
      <c r="S9" s="354"/>
      <c r="T9" s="354"/>
      <c r="U9" s="367" t="s">
        <v>32</v>
      </c>
      <c r="V9" s="350" t="s">
        <v>277</v>
      </c>
      <c r="W9" s="350" t="s">
        <v>33</v>
      </c>
      <c r="X9" s="349" t="s">
        <v>34</v>
      </c>
      <c r="Y9" s="349" t="s">
        <v>35</v>
      </c>
      <c r="Z9" s="331" t="s">
        <v>36</v>
      </c>
    </row>
    <row r="10" spans="1:26" ht="7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254"/>
      <c r="K10" s="353"/>
      <c r="L10" s="135" t="s">
        <v>37</v>
      </c>
      <c r="M10" s="97" t="s">
        <v>38</v>
      </c>
      <c r="N10" s="135" t="s">
        <v>28</v>
      </c>
      <c r="O10" s="135" t="s">
        <v>37</v>
      </c>
      <c r="P10" s="97" t="s">
        <v>38</v>
      </c>
      <c r="Q10" s="135" t="s">
        <v>28</v>
      </c>
      <c r="R10" s="135" t="s">
        <v>37</v>
      </c>
      <c r="S10" s="97" t="s">
        <v>38</v>
      </c>
      <c r="T10" s="135" t="s">
        <v>28</v>
      </c>
      <c r="U10" s="368"/>
      <c r="V10" s="352"/>
      <c r="W10" s="352"/>
      <c r="X10" s="349"/>
      <c r="Y10" s="349"/>
      <c r="Z10" s="331"/>
    </row>
    <row r="11" spans="1:26" ht="57.75" customHeight="1">
      <c r="A11" s="256">
        <v>1</v>
      </c>
      <c r="B11" s="138"/>
      <c r="C11" s="153"/>
      <c r="D11" s="43" t="s">
        <v>202</v>
      </c>
      <c r="E11" s="28" t="s">
        <v>13</v>
      </c>
      <c r="F11" s="29" t="s">
        <v>103</v>
      </c>
      <c r="G11" s="228" t="s">
        <v>260</v>
      </c>
      <c r="H11" s="226" t="s">
        <v>221</v>
      </c>
      <c r="I11" s="219" t="s">
        <v>8</v>
      </c>
      <c r="J11" s="219" t="s">
        <v>8</v>
      </c>
      <c r="K11" s="220" t="s">
        <v>14</v>
      </c>
      <c r="L11" s="117">
        <v>228.5</v>
      </c>
      <c r="M11" s="116">
        <f>L11/3.4-IF($U11=1,2,0)</f>
        <v>67.205882352941174</v>
      </c>
      <c r="N11" s="114">
        <f>RANK(M$11,M$11:M$11,0)</f>
        <v>1</v>
      </c>
      <c r="O11" s="117">
        <v>229.5</v>
      </c>
      <c r="P11" s="116">
        <f>O11/3.4-IF($U11=1,2,0)</f>
        <v>67.5</v>
      </c>
      <c r="Q11" s="114">
        <f>RANK(P$11,P$11:P$11,0)</f>
        <v>1</v>
      </c>
      <c r="R11" s="117">
        <v>215.5</v>
      </c>
      <c r="S11" s="116">
        <f>R11/3.4-IF($U11=1,2,0)</f>
        <v>63.382352941176471</v>
      </c>
      <c r="T11" s="114">
        <f>RANK(S$11,S$11:S$11,0)</f>
        <v>1</v>
      </c>
      <c r="U11" s="118"/>
      <c r="V11" s="118"/>
      <c r="W11" s="117">
        <f>L11+O11+R11</f>
        <v>673.5</v>
      </c>
      <c r="X11" s="119"/>
      <c r="Y11" s="116">
        <f>ROUND(SUM(M11,P11,S11)/3,3)</f>
        <v>66.028999999999996</v>
      </c>
      <c r="Z11" s="118" t="s">
        <v>39</v>
      </c>
    </row>
    <row r="12" spans="1:26" ht="15.75" customHeight="1"/>
    <row r="13" spans="1:26" ht="36.75" customHeight="1">
      <c r="D13" s="2" t="s">
        <v>23</v>
      </c>
      <c r="E13" s="2"/>
      <c r="F13" s="2"/>
      <c r="G13" s="2"/>
      <c r="H13" s="2"/>
      <c r="I13" s="64"/>
      <c r="K13" s="63" t="s">
        <v>113</v>
      </c>
      <c r="L13" s="252"/>
    </row>
    <row r="14" spans="1:26">
      <c r="D14" s="2"/>
      <c r="E14" s="2"/>
      <c r="F14" s="2"/>
      <c r="G14" s="2"/>
      <c r="H14" s="2"/>
      <c r="I14" s="64"/>
      <c r="L14" s="252"/>
    </row>
    <row r="15" spans="1:26" ht="36.75" customHeight="1">
      <c r="D15" s="2" t="s">
        <v>24</v>
      </c>
      <c r="E15" s="2"/>
      <c r="F15" s="2"/>
      <c r="G15" s="2"/>
      <c r="H15" s="2"/>
      <c r="I15" s="64"/>
      <c r="K15" s="63" t="s">
        <v>324</v>
      </c>
      <c r="L15" s="252"/>
    </row>
    <row r="26" spans="11:11">
      <c r="K26" s="2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2" right="0.28000000000000003" top="0.35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6"/>
  <sheetViews>
    <sheetView view="pageBreakPreview" zoomScale="85" zoomScaleNormal="100" zoomScaleSheetLayoutView="85" workbookViewId="0">
      <selection activeCell="G11" sqref="G11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.7109375" style="7" customWidth="1"/>
    <col min="7" max="7" width="26.7109375" style="7" customWidth="1"/>
    <col min="8" max="8" width="10.42578125" style="7" customWidth="1"/>
    <col min="9" max="9" width="15" style="7" customWidth="1"/>
    <col min="10" max="10" width="12.7109375" style="7" hidden="1" customWidth="1"/>
    <col min="11" max="11" width="21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6.7109375" style="7" hidden="1" customWidth="1"/>
    <col min="25" max="25" width="10.140625" style="7" customWidth="1"/>
    <col min="26" max="26" width="6.7109375" style="7" customWidth="1"/>
    <col min="27" max="16384" width="9.140625" style="7"/>
  </cols>
  <sheetData>
    <row r="1" spans="1:26" ht="66.75" customHeight="1">
      <c r="A1" s="335" t="s">
        <v>293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95" customHeight="1">
      <c r="A2" s="336" t="s">
        <v>161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8" t="s">
        <v>141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21" hidden="1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</row>
    <row r="6" spans="1:26" ht="19.149999999999999" customHeight="1">
      <c r="A6" s="408" t="s">
        <v>351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" customHeight="1">
      <c r="A8" s="192" t="s">
        <v>62</v>
      </c>
      <c r="B8" s="81"/>
      <c r="C8" s="81"/>
      <c r="D8" s="81"/>
      <c r="E8" s="82"/>
      <c r="F8" s="82"/>
      <c r="G8" s="82"/>
      <c r="H8" s="82"/>
      <c r="I8" s="82"/>
      <c r="J8" s="83"/>
      <c r="K8" s="83"/>
      <c r="L8" s="81"/>
      <c r="M8" s="84"/>
      <c r="Z8" s="198" t="s">
        <v>292</v>
      </c>
    </row>
    <row r="9" spans="1:26" ht="20.100000000000001" customHeight="1">
      <c r="A9" s="349" t="s">
        <v>28</v>
      </c>
      <c r="B9" s="349" t="s">
        <v>20</v>
      </c>
      <c r="C9" s="349" t="s">
        <v>1</v>
      </c>
      <c r="D9" s="353" t="s">
        <v>210</v>
      </c>
      <c r="E9" s="353" t="s">
        <v>2</v>
      </c>
      <c r="F9" s="349" t="s">
        <v>3</v>
      </c>
      <c r="G9" s="353" t="s">
        <v>211</v>
      </c>
      <c r="H9" s="353" t="s">
        <v>2</v>
      </c>
      <c r="I9" s="353" t="s">
        <v>4</v>
      </c>
      <c r="J9" s="95"/>
      <c r="K9" s="353" t="s">
        <v>6</v>
      </c>
      <c r="L9" s="353" t="s">
        <v>73</v>
      </c>
      <c r="M9" s="353"/>
      <c r="N9" s="353"/>
      <c r="O9" s="354" t="s">
        <v>30</v>
      </c>
      <c r="P9" s="354"/>
      <c r="Q9" s="354"/>
      <c r="R9" s="354" t="s">
        <v>31</v>
      </c>
      <c r="S9" s="354"/>
      <c r="T9" s="354"/>
      <c r="U9" s="367" t="s">
        <v>32</v>
      </c>
      <c r="V9" s="350" t="s">
        <v>277</v>
      </c>
      <c r="W9" s="350" t="s">
        <v>33</v>
      </c>
      <c r="X9" s="349" t="s">
        <v>34</v>
      </c>
      <c r="Y9" s="349" t="s">
        <v>35</v>
      </c>
      <c r="Z9" s="331" t="s">
        <v>36</v>
      </c>
    </row>
    <row r="10" spans="1:26" ht="7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95"/>
      <c r="K10" s="353"/>
      <c r="L10" s="135" t="s">
        <v>37</v>
      </c>
      <c r="M10" s="97" t="s">
        <v>38</v>
      </c>
      <c r="N10" s="135" t="s">
        <v>28</v>
      </c>
      <c r="O10" s="135" t="s">
        <v>37</v>
      </c>
      <c r="P10" s="97" t="s">
        <v>38</v>
      </c>
      <c r="Q10" s="135" t="s">
        <v>28</v>
      </c>
      <c r="R10" s="135" t="s">
        <v>37</v>
      </c>
      <c r="S10" s="97" t="s">
        <v>38</v>
      </c>
      <c r="T10" s="135" t="s">
        <v>28</v>
      </c>
      <c r="U10" s="368"/>
      <c r="V10" s="352"/>
      <c r="W10" s="352"/>
      <c r="X10" s="349"/>
      <c r="Y10" s="349"/>
      <c r="Z10" s="331"/>
    </row>
    <row r="11" spans="1:26" ht="57.75" customHeight="1">
      <c r="A11" s="256">
        <v>1</v>
      </c>
      <c r="B11" s="138"/>
      <c r="C11" s="153"/>
      <c r="D11" s="24" t="s">
        <v>179</v>
      </c>
      <c r="E11" s="25" t="s">
        <v>93</v>
      </c>
      <c r="F11" s="26" t="s">
        <v>103</v>
      </c>
      <c r="G11" s="35" t="s">
        <v>181</v>
      </c>
      <c r="H11" s="41" t="s">
        <v>94</v>
      </c>
      <c r="I11" s="45" t="s">
        <v>95</v>
      </c>
      <c r="J11" s="46" t="s">
        <v>11</v>
      </c>
      <c r="K11" s="47" t="s">
        <v>7</v>
      </c>
      <c r="L11" s="117">
        <v>226</v>
      </c>
      <c r="M11" s="116">
        <f>L11/3.4-IF($U11=1,2,0)</f>
        <v>66.470588235294116</v>
      </c>
      <c r="N11" s="114">
        <f>RANK(M$11,M$11:M$11,0)</f>
        <v>1</v>
      </c>
      <c r="O11" s="117">
        <v>228.5</v>
      </c>
      <c r="P11" s="116">
        <f>O11/3.4-IF($U11=1,2,0)</f>
        <v>67.205882352941174</v>
      </c>
      <c r="Q11" s="114">
        <f>RANK(P$11,P$11:P$11,0)</f>
        <v>1</v>
      </c>
      <c r="R11" s="117">
        <v>223.5</v>
      </c>
      <c r="S11" s="116">
        <f>R11/3.4-IF($U11=1,2,0)</f>
        <v>65.735294117647058</v>
      </c>
      <c r="T11" s="114">
        <f>RANK(S$11,S$11:S$11,0)</f>
        <v>1</v>
      </c>
      <c r="U11" s="118"/>
      <c r="V11" s="118"/>
      <c r="W11" s="117">
        <f>L11+O11+R11</f>
        <v>678</v>
      </c>
      <c r="X11" s="119"/>
      <c r="Y11" s="116">
        <f>ROUND(SUM(M11,P11,S11)/3,3)</f>
        <v>66.471000000000004</v>
      </c>
      <c r="Z11" s="118" t="s">
        <v>39</v>
      </c>
    </row>
    <row r="12" spans="1:26" ht="15.75" customHeight="1"/>
    <row r="13" spans="1:26" ht="36.75" customHeight="1">
      <c r="D13" s="2" t="s">
        <v>23</v>
      </c>
      <c r="E13" s="2"/>
      <c r="F13" s="2"/>
      <c r="G13" s="2"/>
      <c r="H13" s="2"/>
      <c r="I13" s="64"/>
      <c r="K13" s="63" t="s">
        <v>113</v>
      </c>
      <c r="L13" s="134"/>
    </row>
    <row r="14" spans="1:26">
      <c r="D14" s="2"/>
      <c r="E14" s="2"/>
      <c r="F14" s="2"/>
      <c r="G14" s="2"/>
      <c r="H14" s="2"/>
      <c r="I14" s="64"/>
      <c r="L14" s="134"/>
    </row>
    <row r="15" spans="1:26" ht="36.75" customHeight="1">
      <c r="D15" s="2" t="s">
        <v>24</v>
      </c>
      <c r="E15" s="2"/>
      <c r="F15" s="2"/>
      <c r="G15" s="2"/>
      <c r="H15" s="2"/>
      <c r="I15" s="64"/>
      <c r="K15" s="63" t="s">
        <v>324</v>
      </c>
      <c r="L15" s="134"/>
    </row>
    <row r="26" spans="11:11">
      <c r="K26" s="2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27" right="0.3" top="0.41" bottom="0.15748031496062992" header="0.23622047244094491" footer="0.15748031496062992"/>
  <pageSetup paperSize="9" scale="72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9"/>
  <sheetViews>
    <sheetView view="pageBreakPreview" topLeftCell="A2" zoomScale="85" zoomScaleNormal="100" zoomScaleSheetLayoutView="85" workbookViewId="0">
      <selection activeCell="AA13" sqref="AA13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.7109375" style="7" customWidth="1"/>
    <col min="7" max="7" width="26.7109375" style="7" customWidth="1"/>
    <col min="8" max="8" width="10.42578125" style="7" customWidth="1"/>
    <col min="9" max="9" width="15" style="7" customWidth="1"/>
    <col min="10" max="10" width="12.7109375" style="7" hidden="1" customWidth="1"/>
    <col min="11" max="11" width="21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6.7109375" style="7" hidden="1" customWidth="1"/>
    <col min="25" max="25" width="10.140625" style="7" customWidth="1"/>
    <col min="26" max="26" width="7.42578125" style="7" customWidth="1"/>
    <col min="27" max="16384" width="9.140625" style="7"/>
  </cols>
  <sheetData>
    <row r="1" spans="1:26" ht="66.75" customHeight="1">
      <c r="A1" s="335" t="s">
        <v>295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20.2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8" t="s">
        <v>296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21" hidden="1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</row>
    <row r="6" spans="1:26" ht="19.149999999999999" customHeight="1">
      <c r="A6" s="408" t="s">
        <v>351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" customHeight="1">
      <c r="A8" s="192" t="s">
        <v>62</v>
      </c>
      <c r="B8" s="81"/>
      <c r="C8" s="81"/>
      <c r="D8" s="81"/>
      <c r="E8" s="82"/>
      <c r="F8" s="82"/>
      <c r="G8" s="82"/>
      <c r="H8" s="82"/>
      <c r="I8" s="82"/>
      <c r="J8" s="83"/>
      <c r="K8" s="83"/>
      <c r="L8" s="81"/>
      <c r="M8" s="84"/>
      <c r="Z8" s="198" t="s">
        <v>292</v>
      </c>
    </row>
    <row r="9" spans="1:26" ht="20.100000000000001" customHeight="1">
      <c r="A9" s="349" t="s">
        <v>28</v>
      </c>
      <c r="B9" s="349" t="s">
        <v>20</v>
      </c>
      <c r="C9" s="349" t="s">
        <v>1</v>
      </c>
      <c r="D9" s="353" t="s">
        <v>210</v>
      </c>
      <c r="E9" s="353" t="s">
        <v>2</v>
      </c>
      <c r="F9" s="349" t="s">
        <v>3</v>
      </c>
      <c r="G9" s="353" t="s">
        <v>211</v>
      </c>
      <c r="H9" s="353" t="s">
        <v>2</v>
      </c>
      <c r="I9" s="353" t="s">
        <v>4</v>
      </c>
      <c r="J9" s="254"/>
      <c r="K9" s="353" t="s">
        <v>6</v>
      </c>
      <c r="L9" s="353" t="s">
        <v>73</v>
      </c>
      <c r="M9" s="353"/>
      <c r="N9" s="353"/>
      <c r="O9" s="354" t="s">
        <v>30</v>
      </c>
      <c r="P9" s="354"/>
      <c r="Q9" s="354"/>
      <c r="R9" s="354" t="s">
        <v>31</v>
      </c>
      <c r="S9" s="354"/>
      <c r="T9" s="354"/>
      <c r="U9" s="367" t="s">
        <v>32</v>
      </c>
      <c r="V9" s="350" t="s">
        <v>277</v>
      </c>
      <c r="W9" s="350" t="s">
        <v>33</v>
      </c>
      <c r="X9" s="349" t="s">
        <v>34</v>
      </c>
      <c r="Y9" s="349" t="s">
        <v>35</v>
      </c>
      <c r="Z9" s="331" t="s">
        <v>36</v>
      </c>
    </row>
    <row r="10" spans="1:26" ht="7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254"/>
      <c r="K10" s="353"/>
      <c r="L10" s="135" t="s">
        <v>37</v>
      </c>
      <c r="M10" s="97" t="s">
        <v>38</v>
      </c>
      <c r="N10" s="135" t="s">
        <v>28</v>
      </c>
      <c r="O10" s="135" t="s">
        <v>37</v>
      </c>
      <c r="P10" s="97" t="s">
        <v>38</v>
      </c>
      <c r="Q10" s="135" t="s">
        <v>28</v>
      </c>
      <c r="R10" s="135" t="s">
        <v>37</v>
      </c>
      <c r="S10" s="97" t="s">
        <v>38</v>
      </c>
      <c r="T10" s="135" t="s">
        <v>28</v>
      </c>
      <c r="U10" s="368"/>
      <c r="V10" s="352"/>
      <c r="W10" s="352"/>
      <c r="X10" s="349"/>
      <c r="Y10" s="349"/>
      <c r="Z10" s="331"/>
    </row>
    <row r="11" spans="1:26" s="415" customFormat="1" ht="47.25" customHeight="1">
      <c r="A11" s="410">
        <v>1</v>
      </c>
      <c r="B11" s="138"/>
      <c r="C11" s="420"/>
      <c r="D11" s="258" t="s">
        <v>299</v>
      </c>
      <c r="E11" s="259" t="s">
        <v>66</v>
      </c>
      <c r="F11" s="425" t="s">
        <v>9</v>
      </c>
      <c r="G11" s="426" t="s">
        <v>300</v>
      </c>
      <c r="H11" s="427" t="s">
        <v>146</v>
      </c>
      <c r="I11" s="428" t="s">
        <v>107</v>
      </c>
      <c r="J11" s="428" t="s">
        <v>8</v>
      </c>
      <c r="K11" s="260" t="s">
        <v>64</v>
      </c>
      <c r="L11" s="401">
        <v>233</v>
      </c>
      <c r="M11" s="402">
        <f>L11/3.4-IF($U11=1,2,0)</f>
        <v>68.529411764705884</v>
      </c>
      <c r="N11" s="403">
        <f>RANK(M11,M$11:M$14,0)</f>
        <v>1</v>
      </c>
      <c r="O11" s="401">
        <v>237.5</v>
      </c>
      <c r="P11" s="402">
        <f>O11/3.4-IF($U11=1,2,0)</f>
        <v>69.852941176470594</v>
      </c>
      <c r="Q11" s="403">
        <f>RANK(P11,P$11:P$14,0)</f>
        <v>1</v>
      </c>
      <c r="R11" s="401">
        <v>232</v>
      </c>
      <c r="S11" s="402">
        <f>R11/3.4-IF($U11=1,2,0)</f>
        <v>68.235294117647058</v>
      </c>
      <c r="T11" s="403">
        <f>RANK(S11,S$11:S$14,0)</f>
        <v>1</v>
      </c>
      <c r="U11" s="413"/>
      <c r="V11" s="413"/>
      <c r="W11" s="401">
        <f>L11+O11+R11</f>
        <v>702.5</v>
      </c>
      <c r="X11" s="414"/>
      <c r="Y11" s="402">
        <f>ROUND(SUM(M11,P11,S11)/3,3)</f>
        <v>68.873000000000005</v>
      </c>
      <c r="Z11" s="413" t="s">
        <v>39</v>
      </c>
    </row>
    <row r="12" spans="1:26" s="415" customFormat="1" ht="47.25" customHeight="1">
      <c r="A12" s="410">
        <v>2</v>
      </c>
      <c r="B12" s="138"/>
      <c r="C12" s="420"/>
      <c r="D12" s="191" t="s">
        <v>297</v>
      </c>
      <c r="E12" s="188" t="s">
        <v>239</v>
      </c>
      <c r="F12" s="189" t="s">
        <v>10</v>
      </c>
      <c r="G12" s="421" t="s">
        <v>298</v>
      </c>
      <c r="H12" s="422" t="s">
        <v>240</v>
      </c>
      <c r="I12" s="423" t="s">
        <v>241</v>
      </c>
      <c r="J12" s="423" t="s">
        <v>237</v>
      </c>
      <c r="K12" s="424" t="s">
        <v>238</v>
      </c>
      <c r="L12" s="401">
        <v>225.5</v>
      </c>
      <c r="M12" s="402">
        <f>L12/3.4-IF($U12=1,2,0)</f>
        <v>66.32352941176471</v>
      </c>
      <c r="N12" s="403">
        <f t="shared" ref="N12:N14" si="0">RANK(M12,M$11:M$14,0)</f>
        <v>2</v>
      </c>
      <c r="O12" s="401">
        <v>223</v>
      </c>
      <c r="P12" s="402">
        <f>O12/3.4-IF($U12=1,2,0)</f>
        <v>65.588235294117652</v>
      </c>
      <c r="Q12" s="403">
        <f t="shared" ref="Q12:Q14" si="1">RANK(P12,P$11:P$14,0)</f>
        <v>2</v>
      </c>
      <c r="R12" s="401">
        <v>221.5</v>
      </c>
      <c r="S12" s="402">
        <f>R12/3.4-IF($U12=1,2,0)</f>
        <v>65.14705882352942</v>
      </c>
      <c r="T12" s="403">
        <f t="shared" ref="T12:T14" si="2">RANK(S12,S$11:S$14,0)</f>
        <v>3</v>
      </c>
      <c r="U12" s="413"/>
      <c r="V12" s="413"/>
      <c r="W12" s="401">
        <f>L12+O12+R12</f>
        <v>670</v>
      </c>
      <c r="X12" s="414"/>
      <c r="Y12" s="402">
        <f>ROUND(SUM(M12,P12,S12)/3,3)</f>
        <v>65.686000000000007</v>
      </c>
      <c r="Z12" s="413" t="s">
        <v>39</v>
      </c>
    </row>
    <row r="13" spans="1:26" s="415" customFormat="1" ht="47.25" customHeight="1">
      <c r="A13" s="410">
        <v>3</v>
      </c>
      <c r="B13" s="138"/>
      <c r="C13" s="420"/>
      <c r="D13" s="191" t="s">
        <v>301</v>
      </c>
      <c r="E13" s="188" t="s">
        <v>234</v>
      </c>
      <c r="F13" s="189" t="s">
        <v>10</v>
      </c>
      <c r="G13" s="421" t="s">
        <v>302</v>
      </c>
      <c r="H13" s="422" t="s">
        <v>235</v>
      </c>
      <c r="I13" s="423" t="s">
        <v>236</v>
      </c>
      <c r="J13" s="423" t="s">
        <v>237</v>
      </c>
      <c r="K13" s="424" t="s">
        <v>238</v>
      </c>
      <c r="L13" s="401">
        <v>216.5</v>
      </c>
      <c r="M13" s="402">
        <f>L13/3.4-IF($U13=1,2,0)</f>
        <v>63.676470588235297</v>
      </c>
      <c r="N13" s="403">
        <f t="shared" si="0"/>
        <v>4</v>
      </c>
      <c r="O13" s="401">
        <v>222</v>
      </c>
      <c r="P13" s="402">
        <f>O13/3.4-IF($U13=1,2,0)</f>
        <v>65.294117647058826</v>
      </c>
      <c r="Q13" s="403">
        <f t="shared" si="1"/>
        <v>3</v>
      </c>
      <c r="R13" s="401">
        <v>223</v>
      </c>
      <c r="S13" s="402">
        <f>R13/3.4-IF($U13=1,2,0)</f>
        <v>65.588235294117652</v>
      </c>
      <c r="T13" s="403">
        <f t="shared" si="2"/>
        <v>2</v>
      </c>
      <c r="U13" s="413"/>
      <c r="V13" s="413"/>
      <c r="W13" s="401">
        <f>L13+O13+R13</f>
        <v>661.5</v>
      </c>
      <c r="X13" s="414"/>
      <c r="Y13" s="402">
        <f>ROUND(SUM(M13,P13,S13)/3,3)</f>
        <v>64.852999999999994</v>
      </c>
      <c r="Z13" s="413" t="s">
        <v>39</v>
      </c>
    </row>
    <row r="14" spans="1:26" s="415" customFormat="1" ht="47.25" customHeight="1">
      <c r="A14" s="410">
        <v>4</v>
      </c>
      <c r="B14" s="138"/>
      <c r="C14" s="420"/>
      <c r="D14" s="191" t="s">
        <v>305</v>
      </c>
      <c r="E14" s="188" t="s">
        <v>242</v>
      </c>
      <c r="F14" s="189" t="s">
        <v>10</v>
      </c>
      <c r="G14" s="421" t="s">
        <v>306</v>
      </c>
      <c r="H14" s="422" t="s">
        <v>243</v>
      </c>
      <c r="I14" s="423" t="s">
        <v>244</v>
      </c>
      <c r="J14" s="423" t="s">
        <v>237</v>
      </c>
      <c r="K14" s="424" t="s">
        <v>238</v>
      </c>
      <c r="L14" s="401">
        <v>217</v>
      </c>
      <c r="M14" s="402">
        <f>L14/3.4-IF($U14=1,2,0)</f>
        <v>63.82352941176471</v>
      </c>
      <c r="N14" s="403">
        <f t="shared" si="0"/>
        <v>3</v>
      </c>
      <c r="O14" s="401">
        <v>221</v>
      </c>
      <c r="P14" s="402">
        <f>O14/3.4-IF($U14=1,2,0)</f>
        <v>65</v>
      </c>
      <c r="Q14" s="403">
        <f t="shared" si="1"/>
        <v>4</v>
      </c>
      <c r="R14" s="401">
        <v>221</v>
      </c>
      <c r="S14" s="402">
        <f>R14/3.4-IF($U14=1,2,0)</f>
        <v>65</v>
      </c>
      <c r="T14" s="403">
        <f t="shared" si="2"/>
        <v>4</v>
      </c>
      <c r="U14" s="413"/>
      <c r="V14" s="413"/>
      <c r="W14" s="401">
        <f>L14+O14+R14</f>
        <v>659</v>
      </c>
      <c r="X14" s="414"/>
      <c r="Y14" s="402">
        <f>ROUND(SUM(M14,P14,S14)/3,3)</f>
        <v>64.608000000000004</v>
      </c>
      <c r="Z14" s="413" t="s">
        <v>39</v>
      </c>
    </row>
    <row r="15" spans="1:26" ht="15.75" customHeight="1"/>
    <row r="16" spans="1:26" ht="36.75" customHeight="1">
      <c r="D16" s="2" t="s">
        <v>23</v>
      </c>
      <c r="E16" s="2"/>
      <c r="F16" s="2"/>
      <c r="G16" s="2"/>
      <c r="H16" s="2"/>
      <c r="I16" s="64"/>
      <c r="K16" s="63" t="s">
        <v>113</v>
      </c>
      <c r="L16" s="252"/>
    </row>
    <row r="17" spans="4:12">
      <c r="D17" s="2"/>
      <c r="E17" s="2"/>
      <c r="F17" s="2"/>
      <c r="G17" s="2"/>
      <c r="H17" s="2"/>
      <c r="I17" s="64"/>
      <c r="L17" s="252"/>
    </row>
    <row r="18" spans="4:12" ht="36.75" customHeight="1">
      <c r="D18" s="2" t="s">
        <v>24</v>
      </c>
      <c r="E18" s="2"/>
      <c r="F18" s="2"/>
      <c r="G18" s="2"/>
      <c r="H18" s="2"/>
      <c r="I18" s="64"/>
      <c r="K18" s="63" t="s">
        <v>324</v>
      </c>
      <c r="L18" s="252"/>
    </row>
    <row r="29" spans="4:12">
      <c r="K29" s="2"/>
    </row>
  </sheetData>
  <sortState ref="A11:Z14">
    <sortCondition ref="A11:A14"/>
  </sortState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2" right="0.31" top="0.4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Z26"/>
  <sheetViews>
    <sheetView view="pageBreakPreview" zoomScale="85" zoomScaleNormal="100" zoomScaleSheetLayoutView="85" workbookViewId="0">
      <selection activeCell="S11" sqref="S11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.7109375" style="7" customWidth="1"/>
    <col min="7" max="7" width="26.7109375" style="7" customWidth="1"/>
    <col min="8" max="8" width="10.42578125" style="7" customWidth="1"/>
    <col min="9" max="9" width="15" style="7" customWidth="1"/>
    <col min="10" max="10" width="12.7109375" style="7" hidden="1" customWidth="1"/>
    <col min="11" max="11" width="21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6.7109375" style="7" hidden="1" customWidth="1"/>
    <col min="25" max="25" width="10.140625" style="7" customWidth="1"/>
    <col min="26" max="26" width="7.5703125" style="7" customWidth="1"/>
    <col min="27" max="16384" width="9.140625" style="7"/>
  </cols>
  <sheetData>
    <row r="1" spans="1:26" ht="66.75" customHeight="1">
      <c r="A1" s="335" t="s">
        <v>295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6" ht="15.9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6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</row>
    <row r="4" spans="1:26" ht="21" customHeight="1">
      <c r="A4" s="348" t="s">
        <v>307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69"/>
      <c r="Y4" s="369"/>
      <c r="Z4" s="369"/>
    </row>
    <row r="5" spans="1:26" ht="21" hidden="1" customHeight="1">
      <c r="A5" s="372"/>
      <c r="B5" s="373"/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</row>
    <row r="6" spans="1:26" ht="19.149999999999999" customHeight="1">
      <c r="A6" s="408" t="s">
        <v>351</v>
      </c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</row>
    <row r="7" spans="1:26" ht="12.75" customHeight="1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</row>
    <row r="8" spans="1:26" ht="15" customHeight="1">
      <c r="A8" s="192" t="s">
        <v>62</v>
      </c>
      <c r="B8" s="81"/>
      <c r="C8" s="81"/>
      <c r="D8" s="81"/>
      <c r="E8" s="82"/>
      <c r="F8" s="82"/>
      <c r="G8" s="82"/>
      <c r="H8" s="82"/>
      <c r="I8" s="82"/>
      <c r="J8" s="83"/>
      <c r="K8" s="83"/>
      <c r="L8" s="81"/>
      <c r="M8" s="84"/>
      <c r="Z8" s="198" t="s">
        <v>292</v>
      </c>
    </row>
    <row r="9" spans="1:26" ht="20.100000000000001" customHeight="1">
      <c r="A9" s="349" t="s">
        <v>28</v>
      </c>
      <c r="B9" s="349" t="s">
        <v>20</v>
      </c>
      <c r="C9" s="349" t="s">
        <v>1</v>
      </c>
      <c r="D9" s="353" t="s">
        <v>210</v>
      </c>
      <c r="E9" s="353" t="s">
        <v>2</v>
      </c>
      <c r="F9" s="349" t="s">
        <v>3</v>
      </c>
      <c r="G9" s="353" t="s">
        <v>211</v>
      </c>
      <c r="H9" s="353" t="s">
        <v>2</v>
      </c>
      <c r="I9" s="353" t="s">
        <v>4</v>
      </c>
      <c r="J9" s="254"/>
      <c r="K9" s="353" t="s">
        <v>6</v>
      </c>
      <c r="L9" s="353" t="s">
        <v>73</v>
      </c>
      <c r="M9" s="353"/>
      <c r="N9" s="353"/>
      <c r="O9" s="354" t="s">
        <v>30</v>
      </c>
      <c r="P9" s="354"/>
      <c r="Q9" s="354"/>
      <c r="R9" s="354" t="s">
        <v>31</v>
      </c>
      <c r="S9" s="354"/>
      <c r="T9" s="354"/>
      <c r="U9" s="367" t="s">
        <v>32</v>
      </c>
      <c r="V9" s="350" t="s">
        <v>277</v>
      </c>
      <c r="W9" s="350" t="s">
        <v>33</v>
      </c>
      <c r="X9" s="349" t="s">
        <v>34</v>
      </c>
      <c r="Y9" s="349" t="s">
        <v>35</v>
      </c>
      <c r="Z9" s="331" t="s">
        <v>36</v>
      </c>
    </row>
    <row r="10" spans="1:26" ht="93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254"/>
      <c r="K10" s="353"/>
      <c r="L10" s="135" t="s">
        <v>37</v>
      </c>
      <c r="M10" s="97" t="s">
        <v>38</v>
      </c>
      <c r="N10" s="135" t="s">
        <v>28</v>
      </c>
      <c r="O10" s="135" t="s">
        <v>37</v>
      </c>
      <c r="P10" s="97" t="s">
        <v>38</v>
      </c>
      <c r="Q10" s="135" t="s">
        <v>28</v>
      </c>
      <c r="R10" s="135" t="s">
        <v>37</v>
      </c>
      <c r="S10" s="97" t="s">
        <v>38</v>
      </c>
      <c r="T10" s="135" t="s">
        <v>28</v>
      </c>
      <c r="U10" s="368"/>
      <c r="V10" s="352"/>
      <c r="W10" s="352"/>
      <c r="X10" s="349"/>
      <c r="Y10" s="349"/>
      <c r="Z10" s="331"/>
    </row>
    <row r="11" spans="1:26" ht="47.25" customHeight="1">
      <c r="A11" s="256">
        <v>1</v>
      </c>
      <c r="B11" s="138"/>
      <c r="C11" s="153"/>
      <c r="D11" s="261" t="s">
        <v>303</v>
      </c>
      <c r="E11" s="262" t="s">
        <v>249</v>
      </c>
      <c r="F11" s="263" t="s">
        <v>9</v>
      </c>
      <c r="G11" s="190" t="s">
        <v>304</v>
      </c>
      <c r="H11" s="264" t="s">
        <v>250</v>
      </c>
      <c r="I11" s="265" t="s">
        <v>251</v>
      </c>
      <c r="J11" s="265" t="s">
        <v>251</v>
      </c>
      <c r="K11" s="266" t="s">
        <v>252</v>
      </c>
      <c r="L11" s="117">
        <v>216</v>
      </c>
      <c r="M11" s="116">
        <f>L11/3.4-IF($U11=1,2,0)</f>
        <v>63.529411764705884</v>
      </c>
      <c r="N11" s="114">
        <f>RANK(M$11,M$11:M$11,0)</f>
        <v>1</v>
      </c>
      <c r="O11" s="117">
        <v>219.5</v>
      </c>
      <c r="P11" s="116">
        <f>O11/3.4-IF($U11=1,2,0)</f>
        <v>64.558823529411768</v>
      </c>
      <c r="Q11" s="114">
        <f>RANK(P$11,P$11:P$11,0)</f>
        <v>1</v>
      </c>
      <c r="R11" s="117">
        <v>219</v>
      </c>
      <c r="S11" s="116">
        <f>R11/3.4-IF($U11=1,2,0)</f>
        <v>64.411764705882348</v>
      </c>
      <c r="T11" s="114">
        <f>RANK(S$11,S$11:S$11,0)</f>
        <v>1</v>
      </c>
      <c r="U11" s="118"/>
      <c r="V11" s="118"/>
      <c r="W11" s="117">
        <f t="shared" ref="W11" si="0">L11+O11+R11</f>
        <v>654.5</v>
      </c>
      <c r="X11" s="119"/>
      <c r="Y11" s="116">
        <f t="shared" ref="Y11" si="1">ROUND(SUM(M11,P11,S11)/3,3)</f>
        <v>64.167000000000002</v>
      </c>
      <c r="Z11" s="118" t="s">
        <v>39</v>
      </c>
    </row>
    <row r="12" spans="1:26" ht="15.75" customHeight="1"/>
    <row r="13" spans="1:26" ht="36.75" customHeight="1">
      <c r="D13" s="2" t="s">
        <v>23</v>
      </c>
      <c r="E13" s="2"/>
      <c r="F13" s="2"/>
      <c r="G13" s="2"/>
      <c r="H13" s="2"/>
      <c r="I13" s="64"/>
      <c r="K13" s="63" t="s">
        <v>113</v>
      </c>
      <c r="L13" s="252"/>
    </row>
    <row r="14" spans="1:26">
      <c r="D14" s="2"/>
      <c r="E14" s="2"/>
      <c r="F14" s="2"/>
      <c r="G14" s="2"/>
      <c r="H14" s="2"/>
      <c r="I14" s="64"/>
      <c r="L14" s="252"/>
    </row>
    <row r="15" spans="1:26" ht="36.75" customHeight="1">
      <c r="D15" s="2" t="s">
        <v>24</v>
      </c>
      <c r="E15" s="2"/>
      <c r="F15" s="2"/>
      <c r="G15" s="2"/>
      <c r="H15" s="2"/>
      <c r="I15" s="64"/>
      <c r="K15" s="63" t="s">
        <v>324</v>
      </c>
      <c r="L15" s="252"/>
    </row>
    <row r="26" spans="11:11">
      <c r="K26" s="2"/>
    </row>
  </sheetData>
  <mergeCells count="25">
    <mergeCell ref="A6:Z6"/>
    <mergeCell ref="A1:Z1"/>
    <mergeCell ref="A2:Z2"/>
    <mergeCell ref="A3:Z3"/>
    <mergeCell ref="A4:Z4"/>
    <mergeCell ref="A5:Z5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Z9:Z10"/>
    <mergeCell ref="R9:T9"/>
    <mergeCell ref="U9:U10"/>
    <mergeCell ref="V9:V10"/>
    <mergeCell ref="W9:W10"/>
    <mergeCell ref="X9:X10"/>
    <mergeCell ref="Y9:Y10"/>
  </mergeCells>
  <pageMargins left="0.33" right="0.28000000000000003" top="0.39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view="pageBreakPreview" zoomScale="85" zoomScaleNormal="100" zoomScaleSheetLayoutView="85" workbookViewId="0">
      <selection activeCell="O11" sqref="O11"/>
    </sheetView>
  </sheetViews>
  <sheetFormatPr defaultRowHeight="12.75"/>
  <cols>
    <col min="1" max="1" width="4.85546875" style="10" customWidth="1"/>
    <col min="2" max="3" width="4.7109375" style="10" hidden="1" customWidth="1"/>
    <col min="4" max="4" width="15.7109375" style="10" customWidth="1"/>
    <col min="5" max="5" width="9.28515625" style="10" customWidth="1"/>
    <col min="6" max="6" width="6.28515625" style="10" customWidth="1"/>
    <col min="7" max="7" width="26.7109375" style="10" customWidth="1"/>
    <col min="8" max="8" width="8.85546875" style="10" customWidth="1"/>
    <col min="9" max="9" width="14" style="10" customWidth="1"/>
    <col min="10" max="10" width="12.7109375" style="10" hidden="1" customWidth="1"/>
    <col min="11" max="11" width="23" style="10" customWidth="1"/>
    <col min="12" max="13" width="6.7109375" style="10" customWidth="1"/>
    <col min="14" max="14" width="9.140625" style="10" customWidth="1"/>
    <col min="15" max="15" width="3.7109375" style="10" customWidth="1"/>
    <col min="16" max="17" width="6.7109375" style="10" customWidth="1"/>
    <col min="18" max="18" width="9" style="10" customWidth="1"/>
    <col min="19" max="19" width="3.7109375" style="10" customWidth="1"/>
    <col min="20" max="21" width="6.7109375" style="10" customWidth="1"/>
    <col min="22" max="22" width="9.140625" style="10" customWidth="1"/>
    <col min="23" max="23" width="3.7109375" style="10" customWidth="1"/>
    <col min="24" max="25" width="6.7109375" style="10" customWidth="1"/>
    <col min="26" max="26" width="4.5703125" style="10" customWidth="1"/>
    <col min="27" max="27" width="10.5703125" style="10" customWidth="1"/>
    <col min="28" max="16384" width="9.140625" style="10"/>
  </cols>
  <sheetData>
    <row r="1" spans="1:27" ht="58.5" customHeight="1">
      <c r="A1" s="342" t="s">
        <v>314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</row>
    <row r="2" spans="1:27" s="140" customFormat="1" ht="15.95" customHeight="1">
      <c r="A2" s="374" t="s">
        <v>161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  <c r="Y2" s="374"/>
      <c r="Z2" s="374"/>
      <c r="AA2" s="374"/>
    </row>
    <row r="3" spans="1:27" s="140" customFormat="1" ht="15.95" customHeight="1">
      <c r="A3" s="375" t="s">
        <v>27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5"/>
      <c r="S3" s="375"/>
      <c r="T3" s="375"/>
      <c r="U3" s="375"/>
      <c r="V3" s="375"/>
      <c r="W3" s="375"/>
      <c r="X3" s="375"/>
      <c r="Y3" s="375"/>
      <c r="Z3" s="375"/>
      <c r="AA3" s="375"/>
    </row>
    <row r="4" spans="1:27" s="140" customFormat="1" ht="19.5" customHeight="1">
      <c r="A4" s="376" t="s">
        <v>140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  <c r="X4" s="376"/>
      <c r="Y4" s="376"/>
      <c r="Z4" s="376"/>
      <c r="AA4" s="376"/>
    </row>
    <row r="5" spans="1:27" s="140" customFormat="1" ht="15.95" hidden="1" customHeight="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</row>
    <row r="6" spans="1:27" ht="15" customHeight="1">
      <c r="A6" s="436" t="s">
        <v>358</v>
      </c>
      <c r="B6" s="436"/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</row>
    <row r="7" spans="1:27" ht="15" customHeight="1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s="143" customFormat="1" ht="15" customHeight="1">
      <c r="A8" s="192" t="s">
        <v>62</v>
      </c>
      <c r="D8" s="144"/>
      <c r="E8" s="144"/>
      <c r="F8" s="144"/>
      <c r="G8" s="144"/>
      <c r="H8" s="144"/>
      <c r="I8" s="145"/>
      <c r="J8" s="145"/>
      <c r="AA8" s="198" t="s">
        <v>292</v>
      </c>
    </row>
    <row r="9" spans="1:27" ht="20.100000000000001" customHeight="1">
      <c r="A9" s="377" t="s">
        <v>28</v>
      </c>
      <c r="B9" s="377" t="s">
        <v>20</v>
      </c>
      <c r="C9" s="146"/>
      <c r="D9" s="378" t="s">
        <v>210</v>
      </c>
      <c r="E9" s="378" t="s">
        <v>2</v>
      </c>
      <c r="F9" s="377" t="s">
        <v>3</v>
      </c>
      <c r="G9" s="378" t="s">
        <v>211</v>
      </c>
      <c r="H9" s="378" t="s">
        <v>2</v>
      </c>
      <c r="I9" s="378" t="s">
        <v>4</v>
      </c>
      <c r="J9" s="147"/>
      <c r="K9" s="378" t="s">
        <v>6</v>
      </c>
      <c r="L9" s="354" t="s">
        <v>73</v>
      </c>
      <c r="M9" s="354"/>
      <c r="N9" s="354"/>
      <c r="O9" s="354"/>
      <c r="P9" s="354" t="s">
        <v>61</v>
      </c>
      <c r="Q9" s="354"/>
      <c r="R9" s="354"/>
      <c r="S9" s="354"/>
      <c r="T9" s="354" t="s">
        <v>31</v>
      </c>
      <c r="U9" s="354"/>
      <c r="V9" s="354"/>
      <c r="W9" s="354"/>
      <c r="X9" s="379" t="s">
        <v>136</v>
      </c>
      <c r="Y9" s="379"/>
      <c r="Z9" s="380" t="s">
        <v>137</v>
      </c>
      <c r="AA9" s="380" t="s">
        <v>35</v>
      </c>
    </row>
    <row r="10" spans="1:27" ht="39.950000000000003" customHeight="1">
      <c r="A10" s="377"/>
      <c r="B10" s="377"/>
      <c r="C10" s="146"/>
      <c r="D10" s="378"/>
      <c r="E10" s="378"/>
      <c r="F10" s="377"/>
      <c r="G10" s="378"/>
      <c r="H10" s="378"/>
      <c r="I10" s="378"/>
      <c r="J10" s="147"/>
      <c r="K10" s="378"/>
      <c r="L10" s="135" t="s">
        <v>138</v>
      </c>
      <c r="M10" s="135" t="s">
        <v>139</v>
      </c>
      <c r="N10" s="148" t="s">
        <v>38</v>
      </c>
      <c r="O10" s="135" t="s">
        <v>28</v>
      </c>
      <c r="P10" s="135" t="s">
        <v>138</v>
      </c>
      <c r="Q10" s="135" t="s">
        <v>139</v>
      </c>
      <c r="R10" s="148" t="s">
        <v>38</v>
      </c>
      <c r="S10" s="135" t="s">
        <v>28</v>
      </c>
      <c r="T10" s="135" t="s">
        <v>138</v>
      </c>
      <c r="U10" s="135" t="s">
        <v>139</v>
      </c>
      <c r="V10" s="148" t="s">
        <v>38</v>
      </c>
      <c r="W10" s="135" t="s">
        <v>28</v>
      </c>
      <c r="X10" s="135" t="s">
        <v>138</v>
      </c>
      <c r="Y10" s="135" t="s">
        <v>139</v>
      </c>
      <c r="Z10" s="380"/>
      <c r="AA10" s="380"/>
    </row>
    <row r="11" spans="1:27" s="435" customFormat="1" ht="53.25" customHeight="1">
      <c r="A11" s="251">
        <v>1</v>
      </c>
      <c r="B11" s="149"/>
      <c r="C11" s="150"/>
      <c r="D11" s="269" t="s">
        <v>312</v>
      </c>
      <c r="E11" s="270" t="s">
        <v>13</v>
      </c>
      <c r="F11" s="187" t="s">
        <v>10</v>
      </c>
      <c r="G11" s="271" t="s">
        <v>313</v>
      </c>
      <c r="H11" s="270" t="s">
        <v>111</v>
      </c>
      <c r="I11" s="187" t="s">
        <v>8</v>
      </c>
      <c r="J11" s="187" t="s">
        <v>8</v>
      </c>
      <c r="K11" s="260" t="s">
        <v>7</v>
      </c>
      <c r="L11" s="429">
        <v>72.5</v>
      </c>
      <c r="M11" s="429">
        <v>75</v>
      </c>
      <c r="N11" s="430">
        <f>(L11+M11)/2</f>
        <v>73.75</v>
      </c>
      <c r="O11" s="431">
        <f>RANK(N11,N$11:N$13,0)</f>
        <v>1</v>
      </c>
      <c r="P11" s="429">
        <v>75</v>
      </c>
      <c r="Q11" s="429">
        <v>79.599999999999994</v>
      </c>
      <c r="R11" s="430">
        <f>(P11+Q11)/2</f>
        <v>77.3</v>
      </c>
      <c r="S11" s="431">
        <f>RANK(R11,R$11:R$13,0)</f>
        <v>1</v>
      </c>
      <c r="T11" s="429">
        <v>72.5</v>
      </c>
      <c r="U11" s="429">
        <v>79.2</v>
      </c>
      <c r="V11" s="430">
        <f>(T11+U11)/2</f>
        <v>75.849999999999994</v>
      </c>
      <c r="W11" s="431">
        <f>RANK(V11,V$11:V$13,0)</f>
        <v>1</v>
      </c>
      <c r="X11" s="432">
        <f>(L11+P11+T11)/3</f>
        <v>73.333333333333329</v>
      </c>
      <c r="Y11" s="432">
        <f>(M11+Q11+U11)/3-Z11</f>
        <v>77.933333333333337</v>
      </c>
      <c r="Z11" s="433"/>
      <c r="AA11" s="434">
        <f>(X11+Y11)/2</f>
        <v>75.633333333333326</v>
      </c>
    </row>
    <row r="12" spans="1:27" s="443" customFormat="1" ht="53.25" customHeight="1">
      <c r="A12" s="437">
        <v>2</v>
      </c>
      <c r="B12" s="149"/>
      <c r="C12" s="150"/>
      <c r="D12" s="438" t="s">
        <v>310</v>
      </c>
      <c r="E12" s="259" t="s">
        <v>93</v>
      </c>
      <c r="F12" s="439" t="s">
        <v>103</v>
      </c>
      <c r="G12" s="258" t="s">
        <v>311</v>
      </c>
      <c r="H12" s="259" t="s">
        <v>110</v>
      </c>
      <c r="I12" s="439" t="s">
        <v>95</v>
      </c>
      <c r="J12" s="439" t="s">
        <v>11</v>
      </c>
      <c r="K12" s="189" t="s">
        <v>120</v>
      </c>
      <c r="L12" s="440">
        <v>72</v>
      </c>
      <c r="M12" s="440">
        <v>74.599999999999994</v>
      </c>
      <c r="N12" s="441">
        <f>(L12+M12)/2</f>
        <v>73.3</v>
      </c>
      <c r="O12" s="442">
        <f>RANK(N12,N$11:N$13,0)</f>
        <v>2</v>
      </c>
      <c r="P12" s="440">
        <v>72</v>
      </c>
      <c r="Q12" s="440">
        <v>74</v>
      </c>
      <c r="R12" s="441">
        <f>(P12+Q12)/2</f>
        <v>73</v>
      </c>
      <c r="S12" s="442">
        <f>RANK(R12,R$11:R$13,0)</f>
        <v>2</v>
      </c>
      <c r="T12" s="440">
        <v>71.5</v>
      </c>
      <c r="U12" s="440">
        <v>74</v>
      </c>
      <c r="V12" s="441">
        <f>(T12+U12)/2</f>
        <v>72.75</v>
      </c>
      <c r="W12" s="442">
        <f>RANK(V12,V$11:V$13,0)</f>
        <v>2</v>
      </c>
      <c r="X12" s="432">
        <f>(L12+P12+T12)/3</f>
        <v>71.833333333333329</v>
      </c>
      <c r="Y12" s="432">
        <f>(M12+Q12+U12)/3-Z12</f>
        <v>74.2</v>
      </c>
      <c r="Z12" s="433"/>
      <c r="AA12" s="434">
        <f>(X12+Y12)/2</f>
        <v>73.016666666666666</v>
      </c>
    </row>
    <row r="13" spans="1:27" s="443" customFormat="1" ht="53.25" customHeight="1">
      <c r="A13" s="437">
        <v>3</v>
      </c>
      <c r="B13" s="149"/>
      <c r="C13" s="150"/>
      <c r="D13" s="444" t="s">
        <v>308</v>
      </c>
      <c r="E13" s="268" t="s">
        <v>109</v>
      </c>
      <c r="F13" s="425" t="s">
        <v>9</v>
      </c>
      <c r="G13" s="445" t="s">
        <v>309</v>
      </c>
      <c r="H13" s="446" t="s">
        <v>147</v>
      </c>
      <c r="I13" s="447" t="s">
        <v>18</v>
      </c>
      <c r="J13" s="448" t="s">
        <v>8</v>
      </c>
      <c r="K13" s="189" t="s">
        <v>120</v>
      </c>
      <c r="L13" s="440">
        <v>68.5</v>
      </c>
      <c r="M13" s="440">
        <v>70.2</v>
      </c>
      <c r="N13" s="441">
        <f>(L13+M13)/2</f>
        <v>69.349999999999994</v>
      </c>
      <c r="O13" s="442">
        <f>RANK(N13,N$11:N$13,0)</f>
        <v>3</v>
      </c>
      <c r="P13" s="440">
        <v>68.5</v>
      </c>
      <c r="Q13" s="440">
        <v>73</v>
      </c>
      <c r="R13" s="441">
        <f>(P13+Q13)/2</f>
        <v>70.75</v>
      </c>
      <c r="S13" s="442">
        <f>RANK(R13,R$11:R$13,0)</f>
        <v>3</v>
      </c>
      <c r="T13" s="440">
        <v>70</v>
      </c>
      <c r="U13" s="440">
        <v>67</v>
      </c>
      <c r="V13" s="441">
        <f>(T13+U13)/2</f>
        <v>68.5</v>
      </c>
      <c r="W13" s="442">
        <f>RANK(V13,V$11:V$13,0)</f>
        <v>3</v>
      </c>
      <c r="X13" s="432">
        <f>(L13+P13+T13)/3</f>
        <v>69</v>
      </c>
      <c r="Y13" s="432">
        <f>(M13+Q13+U13)/3-Z13</f>
        <v>70.066666666666663</v>
      </c>
      <c r="Z13" s="433"/>
      <c r="AA13" s="434">
        <f>(X13+Y13)/2</f>
        <v>69.533333333333331</v>
      </c>
    </row>
    <row r="14" spans="1:27" ht="13.5" customHeight="1">
      <c r="D14" s="151"/>
      <c r="E14" s="151"/>
      <c r="F14" s="151"/>
      <c r="K14" s="152"/>
    </row>
    <row r="15" spans="1:27" ht="18.75" customHeight="1">
      <c r="D15" s="111" t="s">
        <v>23</v>
      </c>
      <c r="E15" s="8"/>
      <c r="F15" s="8"/>
      <c r="G15" s="8"/>
      <c r="H15" s="8"/>
      <c r="I15" s="8"/>
      <c r="J15" s="8"/>
      <c r="K15" s="63" t="s">
        <v>113</v>
      </c>
    </row>
    <row r="16" spans="1:27">
      <c r="D16" s="111"/>
      <c r="E16" s="8"/>
      <c r="F16" s="8"/>
      <c r="G16" s="8"/>
      <c r="H16" s="8"/>
      <c r="I16" s="8"/>
      <c r="J16" s="8"/>
      <c r="K16" s="7"/>
    </row>
    <row r="17" spans="4:11" ht="30" customHeight="1">
      <c r="D17" s="111" t="s">
        <v>24</v>
      </c>
      <c r="E17" s="8"/>
      <c r="F17" s="8"/>
      <c r="G17" s="8"/>
      <c r="H17" s="8"/>
      <c r="I17" s="8"/>
      <c r="J17" s="8"/>
      <c r="K17" s="63" t="s">
        <v>324</v>
      </c>
    </row>
  </sheetData>
  <sortState ref="A11:AA13">
    <sortCondition ref="A11:A13"/>
  </sortState>
  <mergeCells count="20">
    <mergeCell ref="T9:W9"/>
    <mergeCell ref="X9:Y9"/>
    <mergeCell ref="Z9:Z10"/>
    <mergeCell ref="AA9:AA10"/>
    <mergeCell ref="G9:G10"/>
    <mergeCell ref="H9:H10"/>
    <mergeCell ref="I9:I10"/>
    <mergeCell ref="K9:K10"/>
    <mergeCell ref="L9:O9"/>
    <mergeCell ref="P9:S9"/>
    <mergeCell ref="A9:A10"/>
    <mergeCell ref="B9:B10"/>
    <mergeCell ref="D9:D10"/>
    <mergeCell ref="E9:E10"/>
    <mergeCell ref="F9:F10"/>
    <mergeCell ref="A1:AA1"/>
    <mergeCell ref="A2:AA2"/>
    <mergeCell ref="A3:AA3"/>
    <mergeCell ref="A4:AA4"/>
    <mergeCell ref="A6:AA6"/>
  </mergeCells>
  <conditionalFormatting sqref="D13 G13:I13 K13">
    <cfRule type="expression" dxfId="59" priority="60" stopIfTrue="1">
      <formula>#REF!=2018</formula>
    </cfRule>
  </conditionalFormatting>
  <conditionalFormatting sqref="D13 G13:K13">
    <cfRule type="expression" dxfId="58" priority="57">
      <formula>$B13="конкур"</formula>
    </cfRule>
    <cfRule type="expression" dxfId="57" priority="58">
      <formula>$B13="выездка"</formula>
    </cfRule>
    <cfRule type="expression" dxfId="56" priority="59">
      <formula>$B13="троеборье"</formula>
    </cfRule>
  </conditionalFormatting>
  <conditionalFormatting sqref="I13">
    <cfRule type="expression" dxfId="55" priority="54">
      <formula>$B13="конкур"</formula>
    </cfRule>
    <cfRule type="expression" dxfId="54" priority="55">
      <formula>$B13="выездка"</formula>
    </cfRule>
    <cfRule type="expression" dxfId="53" priority="56">
      <formula>$B13="троеборье"</formula>
    </cfRule>
  </conditionalFormatting>
  <conditionalFormatting sqref="I13">
    <cfRule type="expression" dxfId="52" priority="51">
      <formula>$B13="конкур"</formula>
    </cfRule>
    <cfRule type="expression" dxfId="51" priority="52">
      <formula>$B13="выездка"</formula>
    </cfRule>
    <cfRule type="expression" dxfId="50" priority="53">
      <formula>$B13="троеборье"</formula>
    </cfRule>
  </conditionalFormatting>
  <conditionalFormatting sqref="K13">
    <cfRule type="expression" dxfId="49" priority="48">
      <formula>$B13="конкур"</formula>
    </cfRule>
    <cfRule type="expression" dxfId="48" priority="49">
      <formula>$B13="выездка"</formula>
    </cfRule>
    <cfRule type="expression" dxfId="47" priority="50">
      <formula>$B13="троеборье"</formula>
    </cfRule>
  </conditionalFormatting>
  <conditionalFormatting sqref="K13">
    <cfRule type="expression" dxfId="46" priority="45">
      <formula>$B13="конкур"</formula>
    </cfRule>
    <cfRule type="expression" dxfId="45" priority="46">
      <formula>$B13="выездка"</formula>
    </cfRule>
    <cfRule type="expression" dxfId="44" priority="47">
      <formula>$B13="троеборье"</formula>
    </cfRule>
  </conditionalFormatting>
  <conditionalFormatting sqref="D13 G13:K13">
    <cfRule type="expression" dxfId="43" priority="44" stopIfTrue="1">
      <formula>#REF!=2018</formula>
    </cfRule>
  </conditionalFormatting>
  <conditionalFormatting sqref="I13">
    <cfRule type="expression" dxfId="42" priority="41">
      <formula>$B13="конкур"</formula>
    </cfRule>
    <cfRule type="expression" dxfId="41" priority="42">
      <formula>$B13="выездка"</formula>
    </cfRule>
    <cfRule type="expression" dxfId="40" priority="43">
      <formula>$B13="троеборье"</formula>
    </cfRule>
  </conditionalFormatting>
  <conditionalFormatting sqref="I13">
    <cfRule type="expression" dxfId="39" priority="38">
      <formula>$B13="конкур"</formula>
    </cfRule>
    <cfRule type="expression" dxfId="38" priority="39">
      <formula>$B13="выездка"</formula>
    </cfRule>
    <cfRule type="expression" dxfId="37" priority="40">
      <formula>$B13="троеборье"</formula>
    </cfRule>
  </conditionalFormatting>
  <conditionalFormatting sqref="K13">
    <cfRule type="expression" dxfId="36" priority="35">
      <formula>$B13="конкур"</formula>
    </cfRule>
    <cfRule type="expression" dxfId="35" priority="36">
      <formula>$B13="выездка"</formula>
    </cfRule>
    <cfRule type="expression" dxfId="34" priority="37">
      <formula>$B13="троеборье"</formula>
    </cfRule>
  </conditionalFormatting>
  <conditionalFormatting sqref="K13">
    <cfRule type="expression" dxfId="33" priority="32">
      <formula>$B13="конкур"</formula>
    </cfRule>
    <cfRule type="expression" dxfId="32" priority="33">
      <formula>$B13="выездка"</formula>
    </cfRule>
    <cfRule type="expression" dxfId="31" priority="34">
      <formula>$B13="троеборье"</formula>
    </cfRule>
  </conditionalFormatting>
  <conditionalFormatting sqref="G13:K13 D13">
    <cfRule type="expression" dxfId="30" priority="31">
      <formula>#REF!="нет"</formula>
    </cfRule>
  </conditionalFormatting>
  <conditionalFormatting sqref="D11:D12 G11:I12 K11:K12">
    <cfRule type="expression" dxfId="29" priority="30" stopIfTrue="1">
      <formula>#REF!=2018</formula>
    </cfRule>
  </conditionalFormatting>
  <conditionalFormatting sqref="D11:D12 G11:K12">
    <cfRule type="expression" dxfId="28" priority="27">
      <formula>$B11="конкур"</formula>
    </cfRule>
    <cfRule type="expression" dxfId="27" priority="28">
      <formula>$B11="выездка"</formula>
    </cfRule>
    <cfRule type="expression" dxfId="26" priority="29">
      <formula>$B11="троеборье"</formula>
    </cfRule>
  </conditionalFormatting>
  <conditionalFormatting sqref="I11:I12">
    <cfRule type="expression" dxfId="25" priority="24">
      <formula>$B11="конкур"</formula>
    </cfRule>
    <cfRule type="expression" dxfId="24" priority="25">
      <formula>$B11="выездка"</formula>
    </cfRule>
    <cfRule type="expression" dxfId="23" priority="26">
      <formula>$B11="троеборье"</formula>
    </cfRule>
  </conditionalFormatting>
  <conditionalFormatting sqref="I11:I12">
    <cfRule type="expression" dxfId="22" priority="21">
      <formula>$B11="конкур"</formula>
    </cfRule>
    <cfRule type="expression" dxfId="21" priority="22">
      <formula>$B11="выездка"</formula>
    </cfRule>
    <cfRule type="expression" dxfId="20" priority="23">
      <formula>$B11="троеборье"</formula>
    </cfRule>
  </conditionalFormatting>
  <conditionalFormatting sqref="K11:K12">
    <cfRule type="expression" dxfId="19" priority="18">
      <formula>$B11="конкур"</formula>
    </cfRule>
    <cfRule type="expression" dxfId="18" priority="19">
      <formula>$B11="выездка"</formula>
    </cfRule>
    <cfRule type="expression" dxfId="17" priority="20">
      <formula>$B11="троеборье"</formula>
    </cfRule>
  </conditionalFormatting>
  <conditionalFormatting sqref="K11:K12">
    <cfRule type="expression" dxfId="16" priority="15">
      <formula>$B11="конкур"</formula>
    </cfRule>
    <cfRule type="expression" dxfId="15" priority="16">
      <formula>$B11="выездка"</formula>
    </cfRule>
    <cfRule type="expression" dxfId="14" priority="17">
      <formula>$B11="троеборье"</formula>
    </cfRule>
  </conditionalFormatting>
  <conditionalFormatting sqref="D11:D12 G11:K12">
    <cfRule type="expression" dxfId="13" priority="14" stopIfTrue="1">
      <formula>#REF!=2018</formula>
    </cfRule>
  </conditionalFormatting>
  <conditionalFormatting sqref="I11:I12">
    <cfRule type="expression" dxfId="12" priority="11">
      <formula>$B11="конкур"</formula>
    </cfRule>
    <cfRule type="expression" dxfId="11" priority="12">
      <formula>$B11="выездка"</formula>
    </cfRule>
    <cfRule type="expression" dxfId="10" priority="13">
      <formula>$B11="троеборье"</formula>
    </cfRule>
  </conditionalFormatting>
  <conditionalFormatting sqref="I11:I12">
    <cfRule type="expression" dxfId="9" priority="8">
      <formula>$B11="конкур"</formula>
    </cfRule>
    <cfRule type="expression" dxfId="8" priority="9">
      <formula>$B11="выездка"</formula>
    </cfRule>
    <cfRule type="expression" dxfId="7" priority="10">
      <formula>$B11="троеборье"</formula>
    </cfRule>
  </conditionalFormatting>
  <conditionalFormatting sqref="K11:K12">
    <cfRule type="expression" dxfId="6" priority="5">
      <formula>$B11="конкур"</formula>
    </cfRule>
    <cfRule type="expression" dxfId="5" priority="6">
      <formula>$B11="выездка"</formula>
    </cfRule>
    <cfRule type="expression" dxfId="4" priority="7">
      <formula>$B11="троеборье"</formula>
    </cfRule>
  </conditionalFormatting>
  <conditionalFormatting sqref="K11:K12">
    <cfRule type="expression" dxfId="3" priority="2">
      <formula>$B11="конкур"</formula>
    </cfRule>
    <cfRule type="expression" dxfId="2" priority="3">
      <formula>$B11="выездка"</formula>
    </cfRule>
    <cfRule type="expression" dxfId="1" priority="4">
      <formula>$B11="троеборье"</formula>
    </cfRule>
  </conditionalFormatting>
  <conditionalFormatting sqref="G11:K12 D11:D12">
    <cfRule type="expression" dxfId="0" priority="1">
      <formula>#REF!="нет"</formula>
    </cfRule>
  </conditionalFormatting>
  <pageMargins left="0.26" right="0.3" top="0.33" bottom="0.23622047244094491" header="0.36" footer="0.15748031496062992"/>
  <pageSetup paperSize="9" scale="67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V17"/>
  <sheetViews>
    <sheetView view="pageBreakPreview" zoomScale="85" zoomScaleNormal="100" zoomScaleSheetLayoutView="85" workbookViewId="0">
      <selection activeCell="A12" sqref="A12:U12"/>
    </sheetView>
  </sheetViews>
  <sheetFormatPr defaultRowHeight="12.75"/>
  <cols>
    <col min="1" max="1" width="6.140625" style="7" customWidth="1"/>
    <col min="2" max="3" width="5.7109375" style="7" hidden="1" customWidth="1"/>
    <col min="4" max="4" width="23.28515625" style="7" customWidth="1"/>
    <col min="5" max="5" width="8.85546875" style="7" customWidth="1"/>
    <col min="6" max="6" width="6.28515625" style="7" customWidth="1"/>
    <col min="7" max="7" width="32.28515625" style="7" customWidth="1"/>
    <col min="8" max="8" width="8.7109375" style="7" customWidth="1"/>
    <col min="9" max="9" width="16.140625" style="7" customWidth="1"/>
    <col min="10" max="10" width="12.7109375" style="7" hidden="1" customWidth="1"/>
    <col min="11" max="11" width="26.140625" style="7" customWidth="1"/>
    <col min="12" max="16" width="9.140625" style="7" customWidth="1"/>
    <col min="17" max="17" width="5" style="7" customWidth="1"/>
    <col min="18" max="18" width="9.140625" style="7" customWidth="1"/>
    <col min="19" max="19" width="8.7109375" style="7" hidden="1" customWidth="1"/>
    <col min="20" max="20" width="11.42578125" style="7" customWidth="1"/>
    <col min="21" max="21" width="7.5703125" style="7" customWidth="1"/>
    <col min="22" max="16384" width="9.140625" style="7"/>
  </cols>
  <sheetData>
    <row r="1" spans="1:22" ht="83.25" customHeight="1">
      <c r="A1" s="335" t="s">
        <v>338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2" ht="18.75" customHeight="1">
      <c r="A2" s="336" t="s">
        <v>118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spans="1:22" ht="22.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80"/>
    </row>
    <row r="4" spans="1:22" ht="19.149999999999999" customHeight="1">
      <c r="A4" s="386" t="s">
        <v>335</v>
      </c>
      <c r="B4" s="386"/>
      <c r="C4" s="386"/>
      <c r="D4" s="386"/>
      <c r="E4" s="386"/>
      <c r="F4" s="386"/>
      <c r="G4" s="386"/>
      <c r="H4" s="386"/>
      <c r="I4" s="386"/>
      <c r="J4" s="386"/>
      <c r="K4" s="386"/>
      <c r="L4" s="386"/>
      <c r="M4" s="386"/>
      <c r="N4" s="386"/>
      <c r="O4" s="386"/>
      <c r="P4" s="386"/>
      <c r="Q4" s="386"/>
      <c r="R4" s="386"/>
      <c r="S4" s="386"/>
      <c r="T4" s="386"/>
      <c r="U4" s="386"/>
    </row>
    <row r="5" spans="1:22" ht="4.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</row>
    <row r="6" spans="1:22" s="197" customFormat="1" ht="15" customHeight="1">
      <c r="A6" s="192" t="s">
        <v>62</v>
      </c>
      <c r="B6" s="193"/>
      <c r="C6" s="193"/>
      <c r="D6" s="193"/>
      <c r="E6" s="194"/>
      <c r="F6" s="194"/>
      <c r="G6" s="194"/>
      <c r="H6" s="194"/>
      <c r="I6" s="194"/>
      <c r="J6" s="195"/>
      <c r="K6" s="195"/>
      <c r="L6" s="193"/>
      <c r="M6" s="196"/>
      <c r="U6" s="198" t="s">
        <v>292</v>
      </c>
    </row>
    <row r="7" spans="1:22" s="6" customFormat="1" ht="33.75" customHeight="1">
      <c r="A7" s="328" t="s">
        <v>28</v>
      </c>
      <c r="B7" s="328" t="s">
        <v>20</v>
      </c>
      <c r="C7" s="328" t="s">
        <v>12</v>
      </c>
      <c r="D7" s="329" t="s">
        <v>210</v>
      </c>
      <c r="E7" s="329" t="s">
        <v>2</v>
      </c>
      <c r="F7" s="328" t="s">
        <v>3</v>
      </c>
      <c r="G7" s="329" t="s">
        <v>211</v>
      </c>
      <c r="H7" s="329" t="s">
        <v>2</v>
      </c>
      <c r="I7" s="329" t="s">
        <v>4</v>
      </c>
      <c r="J7" s="67"/>
      <c r="K7" s="329" t="s">
        <v>6</v>
      </c>
      <c r="L7" s="326" t="s">
        <v>51</v>
      </c>
      <c r="M7" s="326" t="s">
        <v>52</v>
      </c>
      <c r="N7" s="326" t="s">
        <v>53</v>
      </c>
      <c r="O7" s="327" t="s">
        <v>54</v>
      </c>
      <c r="P7" s="327" t="s">
        <v>55</v>
      </c>
      <c r="Q7" s="327" t="s">
        <v>56</v>
      </c>
      <c r="R7" s="330" t="s">
        <v>57</v>
      </c>
      <c r="S7" s="330" t="s">
        <v>58</v>
      </c>
      <c r="T7" s="327" t="s">
        <v>59</v>
      </c>
      <c r="U7" s="331" t="s">
        <v>36</v>
      </c>
    </row>
    <row r="8" spans="1:22" s="6" customFormat="1" ht="60" customHeight="1">
      <c r="A8" s="328"/>
      <c r="B8" s="328"/>
      <c r="C8" s="328"/>
      <c r="D8" s="329"/>
      <c r="E8" s="329"/>
      <c r="F8" s="328"/>
      <c r="G8" s="329"/>
      <c r="H8" s="329"/>
      <c r="I8" s="329"/>
      <c r="J8" s="67"/>
      <c r="K8" s="329"/>
      <c r="L8" s="326"/>
      <c r="M8" s="326"/>
      <c r="N8" s="326"/>
      <c r="O8" s="327"/>
      <c r="P8" s="327"/>
      <c r="Q8" s="327"/>
      <c r="R8" s="330"/>
      <c r="S8" s="330"/>
      <c r="T8" s="327"/>
      <c r="U8" s="331"/>
    </row>
    <row r="9" spans="1:22" s="6" customFormat="1" ht="31.5" customHeight="1">
      <c r="A9" s="332" t="s">
        <v>336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R9" s="333"/>
      <c r="S9" s="333"/>
      <c r="T9" s="333"/>
      <c r="U9" s="334"/>
    </row>
    <row r="10" spans="1:22" s="9" customFormat="1" ht="56.25" customHeight="1">
      <c r="A10" s="251">
        <v>1</v>
      </c>
      <c r="B10" s="68"/>
      <c r="C10" s="85"/>
      <c r="D10" s="31" t="s">
        <v>166</v>
      </c>
      <c r="E10" s="32" t="s">
        <v>66</v>
      </c>
      <c r="F10" s="26" t="s">
        <v>9</v>
      </c>
      <c r="G10" s="210" t="s">
        <v>167</v>
      </c>
      <c r="H10" s="211" t="s">
        <v>114</v>
      </c>
      <c r="I10" s="212" t="s">
        <v>8</v>
      </c>
      <c r="J10" s="33" t="s">
        <v>8</v>
      </c>
      <c r="K10" s="30" t="s">
        <v>115</v>
      </c>
      <c r="L10" s="69">
        <v>7.8</v>
      </c>
      <c r="M10" s="69">
        <v>8.8000000000000007</v>
      </c>
      <c r="N10" s="69">
        <v>8.1999999999999993</v>
      </c>
      <c r="O10" s="69">
        <v>8.5</v>
      </c>
      <c r="P10" s="69">
        <v>8.5</v>
      </c>
      <c r="Q10" s="69"/>
      <c r="R10" s="70">
        <f>L10+M10+N10+O10+P10</f>
        <v>41.8</v>
      </c>
      <c r="S10" s="70"/>
      <c r="T10" s="71">
        <f>R10*2</f>
        <v>83.6</v>
      </c>
      <c r="U10" s="72" t="s">
        <v>39</v>
      </c>
    </row>
    <row r="11" spans="1:22" s="9" customFormat="1" ht="56.25" customHeight="1">
      <c r="A11" s="251">
        <v>2</v>
      </c>
      <c r="B11" s="68"/>
      <c r="C11" s="85"/>
      <c r="D11" s="57" t="s">
        <v>187</v>
      </c>
      <c r="E11" s="213" t="s">
        <v>15</v>
      </c>
      <c r="F11" s="58" t="s">
        <v>9</v>
      </c>
      <c r="G11" s="210" t="s">
        <v>188</v>
      </c>
      <c r="H11" s="211" t="s">
        <v>116</v>
      </c>
      <c r="I11" s="212" t="s">
        <v>8</v>
      </c>
      <c r="J11" s="33" t="s">
        <v>8</v>
      </c>
      <c r="K11" s="30" t="s">
        <v>115</v>
      </c>
      <c r="L11" s="69">
        <v>7.4</v>
      </c>
      <c r="M11" s="69">
        <v>6.8</v>
      </c>
      <c r="N11" s="69">
        <v>7.5</v>
      </c>
      <c r="O11" s="69">
        <v>6.8</v>
      </c>
      <c r="P11" s="69">
        <v>7.3</v>
      </c>
      <c r="Q11" s="69"/>
      <c r="R11" s="70">
        <f>L11+M11+N11+O11+P11</f>
        <v>35.799999999999997</v>
      </c>
      <c r="S11" s="70"/>
      <c r="T11" s="71">
        <f>R11*2</f>
        <v>71.599999999999994</v>
      </c>
      <c r="U11" s="72" t="s">
        <v>39</v>
      </c>
    </row>
    <row r="12" spans="1:22" s="9" customFormat="1" ht="31.5" customHeight="1">
      <c r="A12" s="325" t="s">
        <v>339</v>
      </c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</row>
    <row r="13" spans="1:22" s="9" customFormat="1" ht="56.25" customHeight="1">
      <c r="A13" s="251">
        <v>1</v>
      </c>
      <c r="B13" s="68"/>
      <c r="C13" s="85"/>
      <c r="D13" s="31" t="s">
        <v>171</v>
      </c>
      <c r="E13" s="32" t="s">
        <v>117</v>
      </c>
      <c r="F13" s="215" t="s">
        <v>9</v>
      </c>
      <c r="G13" s="229" t="s">
        <v>172</v>
      </c>
      <c r="H13" s="230" t="s">
        <v>65</v>
      </c>
      <c r="I13" s="61" t="s">
        <v>8</v>
      </c>
      <c r="J13" s="61" t="s">
        <v>8</v>
      </c>
      <c r="K13" s="217" t="s">
        <v>14</v>
      </c>
      <c r="L13" s="69">
        <v>7.4</v>
      </c>
      <c r="M13" s="69">
        <v>6.8</v>
      </c>
      <c r="N13" s="69">
        <v>7.8</v>
      </c>
      <c r="O13" s="69">
        <v>8.5</v>
      </c>
      <c r="P13" s="69">
        <v>8</v>
      </c>
      <c r="Q13" s="69"/>
      <c r="R13" s="70">
        <f>L13+M13+N13+O13+P13</f>
        <v>38.5</v>
      </c>
      <c r="S13" s="70"/>
      <c r="T13" s="71">
        <f>R13*2</f>
        <v>77</v>
      </c>
      <c r="U13" s="72" t="s">
        <v>39</v>
      </c>
    </row>
    <row r="14" spans="1:22" s="9" customFormat="1" ht="34.5" customHeight="1">
      <c r="A14" s="73"/>
      <c r="B14" s="74"/>
      <c r="C14" s="88"/>
      <c r="D14" s="75"/>
      <c r="E14" s="76"/>
      <c r="F14" s="77"/>
      <c r="G14" s="78"/>
      <c r="H14" s="76"/>
      <c r="I14" s="77"/>
      <c r="J14" s="77"/>
      <c r="K14" s="79"/>
      <c r="L14" s="89"/>
      <c r="M14" s="89"/>
      <c r="N14" s="89"/>
      <c r="O14" s="89"/>
      <c r="P14" s="89"/>
      <c r="Q14" s="89"/>
      <c r="R14" s="90"/>
      <c r="S14" s="90"/>
      <c r="T14" s="91"/>
      <c r="U14" s="92"/>
    </row>
    <row r="15" spans="1:22" ht="28.5" customHeight="1">
      <c r="D15" s="93" t="s">
        <v>23</v>
      </c>
      <c r="K15" s="63" t="s">
        <v>113</v>
      </c>
    </row>
    <row r="16" spans="1:22" ht="10.5" customHeight="1">
      <c r="D16" s="93"/>
    </row>
    <row r="17" spans="4:11" ht="38.25" customHeight="1">
      <c r="D17" s="93" t="s">
        <v>24</v>
      </c>
      <c r="K17" s="63" t="s">
        <v>324</v>
      </c>
    </row>
  </sheetData>
  <protectedRanges>
    <protectedRange sqref="K10" name="Диапазон1_3_1_1_3_11_1_1_3_3_1_1_2_2_1_2"/>
    <protectedRange sqref="K13" name="Диапазон1_3_1_1_3_11_1_1_3_1_1_2_2_1_2_1_1_1"/>
  </protectedRanges>
  <mergeCells count="26">
    <mergeCell ref="A1:U1"/>
    <mergeCell ref="A2:U2"/>
    <mergeCell ref="A3:U3"/>
    <mergeCell ref="A4:U4"/>
    <mergeCell ref="A7:A8"/>
    <mergeCell ref="B7:B8"/>
    <mergeCell ref="C7:C8"/>
    <mergeCell ref="D7:D8"/>
    <mergeCell ref="E7:E8"/>
    <mergeCell ref="R7:R8"/>
    <mergeCell ref="A12:U12"/>
    <mergeCell ref="N7:N8"/>
    <mergeCell ref="O7:O8"/>
    <mergeCell ref="P7:P8"/>
    <mergeCell ref="Q7:Q8"/>
    <mergeCell ref="F7:F8"/>
    <mergeCell ref="G7:G8"/>
    <mergeCell ref="H7:H8"/>
    <mergeCell ref="I7:I8"/>
    <mergeCell ref="K7:K8"/>
    <mergeCell ref="L7:L8"/>
    <mergeCell ref="S7:S8"/>
    <mergeCell ref="M7:M8"/>
    <mergeCell ref="T7:T8"/>
    <mergeCell ref="U7:U8"/>
    <mergeCell ref="A9:U9"/>
  </mergeCells>
  <pageMargins left="0.28000000000000003" right="0.19685039370078741" top="0.35433070866141736" bottom="0.31496062992125984" header="0.31496062992125984" footer="0.31496062992125984"/>
  <pageSetup paperSize="9" scale="70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5"/>
  <sheetViews>
    <sheetView view="pageBreakPreview" zoomScale="85" zoomScaleNormal="100" zoomScaleSheetLayoutView="85" workbookViewId="0">
      <selection activeCell="G10" sqref="G10"/>
    </sheetView>
  </sheetViews>
  <sheetFormatPr defaultRowHeight="12.75"/>
  <cols>
    <col min="1" max="1" width="6.5703125" style="7" customWidth="1"/>
    <col min="2" max="3" width="5.7109375" style="7" hidden="1" customWidth="1"/>
    <col min="4" max="4" width="18.5703125" style="7" customWidth="1"/>
    <col min="5" max="5" width="8.5703125" style="7" customWidth="1"/>
    <col min="6" max="6" width="5.42578125" style="7" customWidth="1"/>
    <col min="7" max="7" width="35.42578125" style="7" customWidth="1"/>
    <col min="8" max="8" width="9.28515625" style="7" customWidth="1"/>
    <col min="9" max="9" width="14.28515625" style="7" customWidth="1"/>
    <col min="10" max="10" width="12.7109375" style="7" hidden="1" customWidth="1"/>
    <col min="11" max="11" width="23.28515625" style="7" customWidth="1"/>
    <col min="12" max="12" width="6.28515625" style="7" customWidth="1"/>
    <col min="13" max="13" width="8.7109375" style="7" customWidth="1"/>
    <col min="14" max="14" width="3.85546875" style="7" customWidth="1"/>
    <col min="15" max="15" width="6.42578125" style="7" customWidth="1"/>
    <col min="16" max="16" width="8.7109375" style="7" customWidth="1"/>
    <col min="17" max="17" width="3.7109375" style="7" customWidth="1"/>
    <col min="18" max="18" width="6.42578125" style="7" customWidth="1"/>
    <col min="19" max="19" width="8.7109375" style="7" customWidth="1"/>
    <col min="20" max="20" width="3.7109375" style="7" customWidth="1"/>
    <col min="21" max="22" width="4.85546875" style="7" customWidth="1"/>
    <col min="23" max="23" width="6.28515625" style="7" customWidth="1"/>
    <col min="24" max="24" width="8.5703125" style="7" hidden="1" customWidth="1"/>
    <col min="25" max="25" width="10.140625" style="7" customWidth="1"/>
    <col min="26" max="26" width="8" style="7" customWidth="1"/>
    <col min="27" max="16384" width="9.140625" style="7"/>
  </cols>
  <sheetData>
    <row r="1" spans="1:27" ht="76.5" customHeight="1">
      <c r="A1" s="335" t="s">
        <v>319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</row>
    <row r="2" spans="1:27" ht="16.5" customHeight="1">
      <c r="A2" s="336" t="s">
        <v>67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</row>
    <row r="3" spans="1:27" ht="20.2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80"/>
    </row>
    <row r="4" spans="1:27" ht="21" customHeight="1">
      <c r="A4" s="366" t="s">
        <v>86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366"/>
      <c r="Q4" s="366"/>
      <c r="R4" s="366"/>
      <c r="S4" s="366"/>
      <c r="T4" s="366"/>
      <c r="U4" s="366"/>
      <c r="V4" s="366"/>
      <c r="W4" s="366"/>
      <c r="X4" s="366"/>
      <c r="Y4" s="366"/>
      <c r="Z4" s="366"/>
      <c r="AA4" s="80"/>
    </row>
    <row r="5" spans="1:27" ht="19.149999999999999" customHeight="1">
      <c r="A5" s="386" t="s">
        <v>361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</row>
    <row r="6" spans="1:27" ht="19.5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</row>
    <row r="7" spans="1:27" ht="15" customHeight="1">
      <c r="A7" s="192" t="s">
        <v>62</v>
      </c>
      <c r="B7" s="81"/>
      <c r="C7" s="81"/>
      <c r="D7" s="81"/>
      <c r="E7" s="82"/>
      <c r="F7" s="82"/>
      <c r="G7" s="82"/>
      <c r="H7" s="82"/>
      <c r="I7" s="82"/>
      <c r="J7" s="83"/>
      <c r="K7" s="83"/>
      <c r="L7" s="81"/>
      <c r="M7" s="84"/>
      <c r="Z7" s="198" t="s">
        <v>292</v>
      </c>
    </row>
    <row r="8" spans="1:27" ht="20.100000000000001" customHeight="1">
      <c r="A8" s="349" t="s">
        <v>28</v>
      </c>
      <c r="B8" s="349" t="s">
        <v>20</v>
      </c>
      <c r="C8" s="349" t="s">
        <v>1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3" t="s">
        <v>29</v>
      </c>
      <c r="M8" s="353"/>
      <c r="N8" s="353"/>
      <c r="O8" s="354" t="s">
        <v>30</v>
      </c>
      <c r="P8" s="354"/>
      <c r="Q8" s="354"/>
      <c r="R8" s="354" t="s">
        <v>31</v>
      </c>
      <c r="S8" s="354"/>
      <c r="T8" s="354"/>
      <c r="U8" s="349" t="s">
        <v>32</v>
      </c>
      <c r="V8" s="350" t="s">
        <v>277</v>
      </c>
      <c r="W8" s="349" t="s">
        <v>33</v>
      </c>
      <c r="X8" s="349" t="s">
        <v>60</v>
      </c>
      <c r="Y8" s="349" t="s">
        <v>35</v>
      </c>
      <c r="Z8" s="331" t="s">
        <v>36</v>
      </c>
    </row>
    <row r="9" spans="1:27" ht="76.5" customHeight="1">
      <c r="A9" s="349"/>
      <c r="B9" s="349"/>
      <c r="C9" s="349"/>
      <c r="D9" s="353"/>
      <c r="E9" s="353"/>
      <c r="F9" s="349"/>
      <c r="G9" s="353"/>
      <c r="H9" s="353"/>
      <c r="I9" s="353"/>
      <c r="J9" s="95"/>
      <c r="K9" s="353"/>
      <c r="L9" s="135" t="s">
        <v>37</v>
      </c>
      <c r="M9" s="97" t="s">
        <v>38</v>
      </c>
      <c r="N9" s="135" t="s">
        <v>28</v>
      </c>
      <c r="O9" s="135" t="s">
        <v>37</v>
      </c>
      <c r="P9" s="97" t="s">
        <v>38</v>
      </c>
      <c r="Q9" s="135" t="s">
        <v>28</v>
      </c>
      <c r="R9" s="135" t="s">
        <v>37</v>
      </c>
      <c r="S9" s="97" t="s">
        <v>38</v>
      </c>
      <c r="T9" s="135" t="s">
        <v>28</v>
      </c>
      <c r="U9" s="349"/>
      <c r="V9" s="352"/>
      <c r="W9" s="349"/>
      <c r="X9" s="349"/>
      <c r="Y9" s="349"/>
      <c r="Z9" s="331"/>
    </row>
    <row r="10" spans="1:27" s="415" customFormat="1" ht="57" customHeight="1">
      <c r="A10" s="410">
        <v>1</v>
      </c>
      <c r="B10" s="449"/>
      <c r="C10" s="450"/>
      <c r="D10" s="438" t="s">
        <v>315</v>
      </c>
      <c r="E10" s="259" t="s">
        <v>87</v>
      </c>
      <c r="F10" s="439" t="s">
        <v>9</v>
      </c>
      <c r="G10" s="421" t="s">
        <v>316</v>
      </c>
      <c r="H10" s="451" t="s">
        <v>89</v>
      </c>
      <c r="I10" s="452" t="s">
        <v>70</v>
      </c>
      <c r="J10" s="439" t="s">
        <v>84</v>
      </c>
      <c r="K10" s="453" t="s">
        <v>14</v>
      </c>
      <c r="L10" s="401">
        <v>269.5</v>
      </c>
      <c r="M10" s="402">
        <f>L10/3.7-IF($U10=1,0.5,IF($U10=2,1.5,0))</f>
        <v>72.837837837837839</v>
      </c>
      <c r="N10" s="403">
        <f>RANK(M10,M$10:M$11,0)</f>
        <v>1</v>
      </c>
      <c r="O10" s="401">
        <v>267</v>
      </c>
      <c r="P10" s="402">
        <f>O10/3.7-IF($U10=1,0.5,IF($U10=2,1.5,0))</f>
        <v>72.162162162162161</v>
      </c>
      <c r="Q10" s="403">
        <f>RANK(P10,P$10:P$11,0)</f>
        <v>1</v>
      </c>
      <c r="R10" s="401">
        <v>256.5</v>
      </c>
      <c r="S10" s="402">
        <f>R10/3.7-IF($U10=1,0.5,IF($U10=2,1.5,0))</f>
        <v>69.324324324324323</v>
      </c>
      <c r="T10" s="403">
        <f>RANK(S10,S$10:S$11,0)</f>
        <v>1</v>
      </c>
      <c r="U10" s="403"/>
      <c r="V10" s="413"/>
      <c r="W10" s="401">
        <f>L10+O10+R10</f>
        <v>793</v>
      </c>
      <c r="X10" s="402"/>
      <c r="Y10" s="402">
        <f>ROUND(SUM(M10,P10,S10)/3,3)</f>
        <v>71.441000000000003</v>
      </c>
      <c r="Z10" s="413" t="s">
        <v>39</v>
      </c>
    </row>
    <row r="11" spans="1:27" ht="57" customHeight="1">
      <c r="A11" s="256">
        <v>2</v>
      </c>
      <c r="B11" s="136"/>
      <c r="C11" s="154"/>
      <c r="D11" s="267" t="s">
        <v>317</v>
      </c>
      <c r="E11" s="273" t="s">
        <v>102</v>
      </c>
      <c r="F11" s="274" t="s">
        <v>9</v>
      </c>
      <c r="G11" s="275" t="s">
        <v>318</v>
      </c>
      <c r="H11" s="276" t="s">
        <v>214</v>
      </c>
      <c r="I11" s="277" t="s">
        <v>8</v>
      </c>
      <c r="J11" s="272" t="s">
        <v>84</v>
      </c>
      <c r="K11" s="260" t="s">
        <v>7</v>
      </c>
      <c r="L11" s="117">
        <v>252.5</v>
      </c>
      <c r="M11" s="116">
        <f t="shared" ref="M11" si="0">L11/3.7-IF($U11=1,0.5,IF($U11=2,1.5,0))</f>
        <v>68.243243243243242</v>
      </c>
      <c r="N11" s="114">
        <f>RANK(M11,M$10:M$11,0)</f>
        <v>2</v>
      </c>
      <c r="O11" s="117">
        <v>264.5</v>
      </c>
      <c r="P11" s="116">
        <f t="shared" ref="P11" si="1">O11/3.7-IF($U11=1,0.5,IF($U11=2,1.5,0))</f>
        <v>71.486486486486484</v>
      </c>
      <c r="Q11" s="114">
        <f>RANK(P11,P$10:P$11,0)</f>
        <v>2</v>
      </c>
      <c r="R11" s="117">
        <v>253.5</v>
      </c>
      <c r="S11" s="116">
        <f t="shared" ref="S11" si="2">R11/3.7-IF($U11=1,0.5,IF($U11=2,1.5,0))</f>
        <v>68.513513513513516</v>
      </c>
      <c r="T11" s="114">
        <f>RANK(S11,S$10:S$11,0)</f>
        <v>2</v>
      </c>
      <c r="U11" s="114"/>
      <c r="V11" s="118"/>
      <c r="W11" s="117">
        <f t="shared" ref="W11" si="3">L11+O11+R11</f>
        <v>770.5</v>
      </c>
      <c r="X11" s="116"/>
      <c r="Y11" s="116">
        <f t="shared" ref="Y11" si="4">ROUND(SUM(M11,P11,S11)/3,3)</f>
        <v>69.414000000000001</v>
      </c>
      <c r="Z11" s="118" t="s">
        <v>39</v>
      </c>
    </row>
    <row r="12" spans="1:27" ht="20.25" customHeight="1"/>
    <row r="13" spans="1:27" ht="28.5" customHeight="1">
      <c r="D13" s="93" t="s">
        <v>23</v>
      </c>
      <c r="K13" s="63" t="s">
        <v>113</v>
      </c>
    </row>
    <row r="14" spans="1:27" ht="10.5" customHeight="1">
      <c r="D14" s="93"/>
    </row>
    <row r="15" spans="1:27" ht="38.25" customHeight="1">
      <c r="D15" s="93" t="s">
        <v>24</v>
      </c>
      <c r="K15" s="63" t="s">
        <v>324</v>
      </c>
    </row>
  </sheetData>
  <mergeCells count="24">
    <mergeCell ref="L8:N8"/>
    <mergeCell ref="Y8:Y9"/>
    <mergeCell ref="Z8:Z9"/>
    <mergeCell ref="O8:Q8"/>
    <mergeCell ref="R8:T8"/>
    <mergeCell ref="U8:U9"/>
    <mergeCell ref="V8:V9"/>
    <mergeCell ref="W8:W9"/>
    <mergeCell ref="X8:X9"/>
    <mergeCell ref="F8:F9"/>
    <mergeCell ref="G8:G9"/>
    <mergeCell ref="H8:H9"/>
    <mergeCell ref="I8:I9"/>
    <mergeCell ref="K8:K9"/>
    <mergeCell ref="A8:A9"/>
    <mergeCell ref="B8:B9"/>
    <mergeCell ref="C8:C9"/>
    <mergeCell ref="D8:D9"/>
    <mergeCell ref="E8:E9"/>
    <mergeCell ref="A1:Z1"/>
    <mergeCell ref="A2:Z2"/>
    <mergeCell ref="A3:Z3"/>
    <mergeCell ref="A4:Z4"/>
    <mergeCell ref="A5:Z5"/>
  </mergeCells>
  <pageMargins left="0.28000000000000003" right="0.28000000000000003" top="0.35433070866141736" bottom="0.31496062992125984" header="0.31496062992125984" footer="0.31496062992125984"/>
  <pageSetup paperSize="9" scale="68" fitToHeight="2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4"/>
  <sheetViews>
    <sheetView view="pageBreakPreview" zoomScale="75" zoomScaleNormal="75" zoomScaleSheetLayoutView="75" workbookViewId="0">
      <selection activeCell="K8" sqref="K8"/>
    </sheetView>
  </sheetViews>
  <sheetFormatPr defaultRowHeight="12.75"/>
  <cols>
    <col min="1" max="1" width="4.7109375" style="9" customWidth="1"/>
    <col min="2" max="2" width="6.140625" style="9" hidden="1" customWidth="1"/>
    <col min="3" max="3" width="1.140625" style="9" hidden="1" customWidth="1"/>
    <col min="4" max="4" width="26" style="9" customWidth="1"/>
    <col min="5" max="5" width="9.28515625" style="9" customWidth="1"/>
    <col min="6" max="6" width="5.85546875" style="9" customWidth="1"/>
    <col min="7" max="7" width="38.5703125" style="9" customWidth="1"/>
    <col min="8" max="8" width="9.140625" style="9" customWidth="1"/>
    <col min="9" max="9" width="16.42578125" style="9" customWidth="1"/>
    <col min="10" max="10" width="19.5703125" style="9" hidden="1" customWidth="1"/>
    <col min="11" max="11" width="23.7109375" style="9" customWidth="1"/>
    <col min="12" max="18" width="7.5703125" style="9" customWidth="1"/>
    <col min="19" max="19" width="5" style="9" customWidth="1"/>
    <col min="20" max="20" width="11.7109375" style="9" customWidth="1"/>
    <col min="21" max="21" width="7.28515625" style="9" customWidth="1"/>
    <col min="22" max="16384" width="9.140625" style="9"/>
  </cols>
  <sheetData>
    <row r="1" spans="1:27" ht="84" customHeight="1">
      <c r="A1" s="335" t="s">
        <v>319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12"/>
      <c r="W1" s="12"/>
      <c r="X1" s="12"/>
      <c r="Y1" s="12"/>
      <c r="Z1" s="12"/>
      <c r="AA1" s="12"/>
    </row>
    <row r="2" spans="1:27" ht="19.5" customHeight="1">
      <c r="A2" s="344" t="s">
        <v>27</v>
      </c>
      <c r="B2" s="344"/>
      <c r="C2" s="344"/>
      <c r="D2" s="344"/>
      <c r="E2" s="344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7" ht="24.75" customHeight="1">
      <c r="A3" s="381" t="s">
        <v>101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7" ht="23.25" customHeight="1">
      <c r="A4" s="408" t="s">
        <v>334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321"/>
      <c r="W4" s="321"/>
      <c r="X4" s="321"/>
      <c r="Y4" s="321"/>
      <c r="Z4" s="321"/>
    </row>
    <row r="5" spans="1:27" s="155" customFormat="1" ht="31.5" customHeight="1">
      <c r="A5" s="250" t="s">
        <v>62</v>
      </c>
      <c r="D5" s="156"/>
      <c r="E5" s="156"/>
      <c r="F5" s="156"/>
      <c r="G5" s="156"/>
      <c r="H5" s="156"/>
      <c r="I5" s="157"/>
      <c r="J5" s="157"/>
      <c r="M5" s="158"/>
      <c r="N5" s="158"/>
      <c r="O5" s="159"/>
      <c r="Q5" s="158"/>
      <c r="R5" s="159"/>
      <c r="S5" s="160"/>
      <c r="T5" s="160"/>
      <c r="U5" s="198" t="s">
        <v>292</v>
      </c>
    </row>
    <row r="6" spans="1:27" s="6" customFormat="1" ht="33.75" customHeight="1">
      <c r="A6" s="328" t="s">
        <v>28</v>
      </c>
      <c r="B6" s="328" t="s">
        <v>20</v>
      </c>
      <c r="C6" s="328" t="s">
        <v>1</v>
      </c>
      <c r="D6" s="329" t="s">
        <v>210</v>
      </c>
      <c r="E6" s="329" t="s">
        <v>2</v>
      </c>
      <c r="F6" s="328" t="s">
        <v>3</v>
      </c>
      <c r="G6" s="329" t="s">
        <v>211</v>
      </c>
      <c r="H6" s="329" t="s">
        <v>2</v>
      </c>
      <c r="I6" s="329" t="s">
        <v>4</v>
      </c>
      <c r="J6" s="329" t="s">
        <v>5</v>
      </c>
      <c r="K6" s="329" t="s">
        <v>6</v>
      </c>
      <c r="L6" s="382" t="s">
        <v>96</v>
      </c>
      <c r="M6" s="382" t="s">
        <v>97</v>
      </c>
      <c r="N6" s="382" t="s">
        <v>77</v>
      </c>
      <c r="O6" s="382" t="s">
        <v>98</v>
      </c>
      <c r="P6" s="382" t="s">
        <v>99</v>
      </c>
      <c r="Q6" s="382" t="s">
        <v>55</v>
      </c>
      <c r="R6" s="382" t="s">
        <v>100</v>
      </c>
      <c r="S6" s="327" t="s">
        <v>56</v>
      </c>
      <c r="T6" s="327" t="s">
        <v>59</v>
      </c>
      <c r="U6" s="331" t="s">
        <v>36</v>
      </c>
    </row>
    <row r="7" spans="1:27" s="6" customFormat="1" ht="57.75" customHeight="1">
      <c r="A7" s="328"/>
      <c r="B7" s="328"/>
      <c r="C7" s="328"/>
      <c r="D7" s="329"/>
      <c r="E7" s="329"/>
      <c r="F7" s="328"/>
      <c r="G7" s="329"/>
      <c r="H7" s="329"/>
      <c r="I7" s="329"/>
      <c r="J7" s="329"/>
      <c r="K7" s="329"/>
      <c r="L7" s="382"/>
      <c r="M7" s="382"/>
      <c r="N7" s="382"/>
      <c r="O7" s="382"/>
      <c r="P7" s="382"/>
      <c r="Q7" s="382"/>
      <c r="R7" s="382"/>
      <c r="S7" s="327"/>
      <c r="T7" s="327"/>
      <c r="U7" s="331"/>
    </row>
    <row r="8" spans="1:27" ht="60" customHeight="1">
      <c r="A8" s="278">
        <v>1</v>
      </c>
      <c r="B8" s="162"/>
      <c r="C8" s="163"/>
      <c r="D8" s="27" t="s">
        <v>185</v>
      </c>
      <c r="E8" s="28" t="s">
        <v>88</v>
      </c>
      <c r="F8" s="29" t="s">
        <v>9</v>
      </c>
      <c r="G8" s="224" t="s">
        <v>186</v>
      </c>
      <c r="H8" s="225" t="s">
        <v>69</v>
      </c>
      <c r="I8" s="222" t="s">
        <v>70</v>
      </c>
      <c r="J8" s="223" t="s">
        <v>71</v>
      </c>
      <c r="K8" s="216" t="s">
        <v>7</v>
      </c>
      <c r="L8" s="86">
        <v>7</v>
      </c>
      <c r="M8" s="86">
        <v>6.7</v>
      </c>
      <c r="N8" s="86">
        <v>6.7</v>
      </c>
      <c r="O8" s="86">
        <v>8</v>
      </c>
      <c r="P8" s="86">
        <v>6.8</v>
      </c>
      <c r="Q8" s="86">
        <v>7.5</v>
      </c>
      <c r="R8" s="86">
        <v>7.5</v>
      </c>
      <c r="S8" s="164"/>
      <c r="T8" s="87">
        <f>(L8*2+M8*2+N8+O8+P8+Q8+R8)/0.9</f>
        <v>71</v>
      </c>
      <c r="U8" s="87" t="s">
        <v>39</v>
      </c>
      <c r="V8" s="6"/>
      <c r="W8" s="6"/>
    </row>
    <row r="9" spans="1:27" s="6" customFormat="1" ht="27.75" customHeight="1">
      <c r="A9" s="165"/>
      <c r="B9" s="165"/>
      <c r="C9" s="165"/>
      <c r="D9" s="166"/>
      <c r="E9" s="124"/>
      <c r="F9" s="167"/>
      <c r="G9" s="168"/>
      <c r="H9" s="169"/>
      <c r="I9" s="170"/>
      <c r="J9" s="170"/>
      <c r="K9" s="171"/>
      <c r="L9" s="171"/>
      <c r="M9" s="89"/>
      <c r="N9" s="89"/>
      <c r="O9" s="89"/>
      <c r="P9" s="89"/>
      <c r="Q9" s="89"/>
      <c r="R9" s="89"/>
      <c r="S9" s="172"/>
      <c r="T9" s="90"/>
      <c r="U9" s="91"/>
      <c r="V9" s="9"/>
      <c r="W9" s="9"/>
    </row>
    <row r="10" spans="1:27" s="10" customFormat="1" ht="30" customHeight="1">
      <c r="D10" s="10" t="s">
        <v>45</v>
      </c>
      <c r="I10" s="63" t="s">
        <v>113</v>
      </c>
      <c r="J10" s="173"/>
    </row>
    <row r="11" spans="1:27" s="10" customFormat="1" ht="30" customHeight="1">
      <c r="I11" s="7"/>
      <c r="J11" s="173"/>
    </row>
    <row r="12" spans="1:27" ht="30" customHeight="1">
      <c r="D12" s="10" t="s">
        <v>24</v>
      </c>
      <c r="I12" s="63" t="s">
        <v>324</v>
      </c>
      <c r="J12" s="174"/>
      <c r="K12" s="10"/>
      <c r="L12" s="10"/>
    </row>
    <row r="13" spans="1:27" s="11" customFormat="1"/>
    <row r="14" spans="1:2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protectedRanges>
    <protectedRange sqref="K9:L9" name="Диапазон1_3_1_1_3_11_1_1_3_1_1_2_1_3_3_1_1_4_1"/>
    <protectedRange sqref="K8" name="Диапазон1_3_1_1_3_11_1_1_3_1_1_2_2_1_1_1_1_1_2_1"/>
  </protectedRanges>
  <mergeCells count="25">
    <mergeCell ref="F6:F7"/>
    <mergeCell ref="G6:G7"/>
    <mergeCell ref="H6:H7"/>
    <mergeCell ref="O6:O7"/>
    <mergeCell ref="A6:A7"/>
    <mergeCell ref="B6:B7"/>
    <mergeCell ref="C6:C7"/>
    <mergeCell ref="D6:D7"/>
    <mergeCell ref="E6:E7"/>
    <mergeCell ref="A1:U1"/>
    <mergeCell ref="A3:U3"/>
    <mergeCell ref="Q6:Q7"/>
    <mergeCell ref="R6:R7"/>
    <mergeCell ref="S6:S7"/>
    <mergeCell ref="T6:T7"/>
    <mergeCell ref="U6:U7"/>
    <mergeCell ref="I6:I7"/>
    <mergeCell ref="K6:K7"/>
    <mergeCell ref="M6:M7"/>
    <mergeCell ref="P6:P7"/>
    <mergeCell ref="J6:J7"/>
    <mergeCell ref="L6:L7"/>
    <mergeCell ref="N6:N7"/>
    <mergeCell ref="A2:U2"/>
    <mergeCell ref="A4:U4"/>
  </mergeCells>
  <pageMargins left="0.28000000000000003" right="0.31" top="0.56000000000000005" bottom="0.27559055118110237" header="0.31496062992125984" footer="0.31496062992125984"/>
  <pageSetup paperSize="9"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4"/>
  <sheetViews>
    <sheetView view="pageBreakPreview" zoomScale="75" zoomScaleNormal="75" zoomScaleSheetLayoutView="75" workbookViewId="0">
      <selection activeCell="G8" sqref="G8"/>
    </sheetView>
  </sheetViews>
  <sheetFormatPr defaultRowHeight="12.75"/>
  <cols>
    <col min="1" max="1" width="6.140625" style="9" customWidth="1"/>
    <col min="2" max="2" width="6.140625" style="9" hidden="1" customWidth="1"/>
    <col min="3" max="3" width="7.5703125" style="9" hidden="1" customWidth="1"/>
    <col min="4" max="4" width="26" style="9" customWidth="1"/>
    <col min="5" max="5" width="10.28515625" style="9" customWidth="1"/>
    <col min="6" max="6" width="5.85546875" style="9" customWidth="1"/>
    <col min="7" max="7" width="38.5703125" style="9" customWidth="1"/>
    <col min="8" max="8" width="10.28515625" style="9" customWidth="1"/>
    <col min="9" max="9" width="16.42578125" style="9" customWidth="1"/>
    <col min="10" max="10" width="19.5703125" style="9" hidden="1" customWidth="1"/>
    <col min="11" max="11" width="23.7109375" style="9" customWidth="1"/>
    <col min="12" max="18" width="7.5703125" style="9" customWidth="1"/>
    <col min="19" max="19" width="5" style="9" customWidth="1"/>
    <col min="20" max="20" width="11.7109375" style="9" customWidth="1"/>
    <col min="21" max="21" width="9" style="9" customWidth="1"/>
    <col min="22" max="16384" width="9.140625" style="9"/>
  </cols>
  <sheetData>
    <row r="1" spans="1:27" ht="84" customHeight="1">
      <c r="A1" s="335" t="s">
        <v>320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12"/>
      <c r="W1" s="12"/>
      <c r="X1" s="12"/>
      <c r="Y1" s="12"/>
      <c r="Z1" s="12"/>
      <c r="AA1" s="12"/>
    </row>
    <row r="2" spans="1:27" ht="19.5" customHeight="1">
      <c r="A2" s="344" t="s">
        <v>27</v>
      </c>
      <c r="B2" s="344"/>
      <c r="C2" s="344"/>
      <c r="D2" s="344"/>
      <c r="E2" s="344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7" ht="24.75" customHeight="1">
      <c r="A3" s="381" t="s">
        <v>164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7" ht="23.25" customHeight="1">
      <c r="A4" s="408" t="s">
        <v>334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10"/>
      <c r="W4" s="10"/>
    </row>
    <row r="5" spans="1:27" s="155" customFormat="1" ht="31.5" customHeight="1">
      <c r="A5" s="250" t="s">
        <v>62</v>
      </c>
      <c r="D5" s="156"/>
      <c r="E5" s="156"/>
      <c r="F5" s="156"/>
      <c r="G5" s="156"/>
      <c r="H5" s="156"/>
      <c r="I5" s="157"/>
      <c r="J5" s="157"/>
      <c r="M5" s="158"/>
      <c r="N5" s="158"/>
      <c r="O5" s="159"/>
      <c r="Q5" s="158"/>
      <c r="R5" s="159"/>
      <c r="S5" s="160"/>
      <c r="T5" s="160"/>
      <c r="U5" s="198" t="s">
        <v>292</v>
      </c>
    </row>
    <row r="6" spans="1:27" s="6" customFormat="1" ht="33.75" customHeight="1">
      <c r="A6" s="328" t="s">
        <v>28</v>
      </c>
      <c r="B6" s="328" t="s">
        <v>20</v>
      </c>
      <c r="C6" s="328" t="s">
        <v>1</v>
      </c>
      <c r="D6" s="329" t="s">
        <v>210</v>
      </c>
      <c r="E6" s="329" t="s">
        <v>2</v>
      </c>
      <c r="F6" s="328" t="s">
        <v>3</v>
      </c>
      <c r="G6" s="329" t="s">
        <v>211</v>
      </c>
      <c r="H6" s="329" t="s">
        <v>2</v>
      </c>
      <c r="I6" s="329" t="s">
        <v>4</v>
      </c>
      <c r="J6" s="329" t="s">
        <v>5</v>
      </c>
      <c r="K6" s="329" t="s">
        <v>6</v>
      </c>
      <c r="L6" s="382" t="s">
        <v>96</v>
      </c>
      <c r="M6" s="382" t="s">
        <v>97</v>
      </c>
      <c r="N6" s="382" t="s">
        <v>77</v>
      </c>
      <c r="O6" s="382" t="s">
        <v>98</v>
      </c>
      <c r="P6" s="382" t="s">
        <v>99</v>
      </c>
      <c r="Q6" s="382" t="s">
        <v>55</v>
      </c>
      <c r="R6" s="382" t="s">
        <v>100</v>
      </c>
      <c r="S6" s="327" t="s">
        <v>56</v>
      </c>
      <c r="T6" s="327" t="s">
        <v>59</v>
      </c>
      <c r="U6" s="331" t="s">
        <v>36</v>
      </c>
    </row>
    <row r="7" spans="1:27" s="6" customFormat="1" ht="67.5" customHeight="1">
      <c r="A7" s="328"/>
      <c r="B7" s="328"/>
      <c r="C7" s="328"/>
      <c r="D7" s="329"/>
      <c r="E7" s="329"/>
      <c r="F7" s="328"/>
      <c r="G7" s="329"/>
      <c r="H7" s="329"/>
      <c r="I7" s="329"/>
      <c r="J7" s="329"/>
      <c r="K7" s="329"/>
      <c r="L7" s="382"/>
      <c r="M7" s="382"/>
      <c r="N7" s="382"/>
      <c r="O7" s="382"/>
      <c r="P7" s="382"/>
      <c r="Q7" s="382"/>
      <c r="R7" s="382"/>
      <c r="S7" s="327"/>
      <c r="T7" s="327"/>
      <c r="U7" s="331"/>
    </row>
    <row r="8" spans="1:27" ht="60" customHeight="1">
      <c r="A8" s="278">
        <v>1</v>
      </c>
      <c r="B8" s="162"/>
      <c r="C8" s="175"/>
      <c r="D8" s="214" t="s">
        <v>189</v>
      </c>
      <c r="E8" s="36" t="s">
        <v>152</v>
      </c>
      <c r="F8" s="215" t="s">
        <v>9</v>
      </c>
      <c r="G8" s="210" t="s">
        <v>362</v>
      </c>
      <c r="H8" s="211" t="s">
        <v>148</v>
      </c>
      <c r="I8" s="212" t="s">
        <v>149</v>
      </c>
      <c r="J8" s="221" t="s">
        <v>11</v>
      </c>
      <c r="K8" s="59" t="s">
        <v>64</v>
      </c>
      <c r="L8" s="86">
        <v>6.7</v>
      </c>
      <c r="M8" s="86">
        <v>6.3</v>
      </c>
      <c r="N8" s="86">
        <v>6.5</v>
      </c>
      <c r="O8" s="86">
        <v>6.5</v>
      </c>
      <c r="P8" s="86">
        <v>6.5</v>
      </c>
      <c r="Q8" s="86">
        <v>7</v>
      </c>
      <c r="R8" s="86">
        <v>7</v>
      </c>
      <c r="S8" s="164"/>
      <c r="T8" s="87">
        <f>(L8*2+M8*2+N8+O8+P8+Q8+R8)/0.9</f>
        <v>66.111111111111114</v>
      </c>
      <c r="U8" s="87" t="s">
        <v>39</v>
      </c>
      <c r="V8" s="6"/>
      <c r="W8" s="6"/>
    </row>
    <row r="9" spans="1:27" s="6" customFormat="1" ht="18" customHeight="1">
      <c r="A9" s="165"/>
      <c r="B9" s="165"/>
      <c r="C9" s="165"/>
      <c r="D9" s="166"/>
      <c r="E9" s="124"/>
      <c r="F9" s="167"/>
      <c r="G9" s="168"/>
      <c r="H9" s="169"/>
      <c r="I9" s="170"/>
      <c r="J9" s="170"/>
      <c r="K9" s="171"/>
      <c r="L9" s="171"/>
      <c r="M9" s="89"/>
      <c r="N9" s="89"/>
      <c r="O9" s="89"/>
      <c r="P9" s="89"/>
      <c r="Q9" s="89"/>
      <c r="R9" s="89"/>
      <c r="S9" s="172"/>
      <c r="T9" s="90"/>
      <c r="U9" s="91"/>
      <c r="V9" s="9"/>
      <c r="W9" s="9"/>
    </row>
    <row r="10" spans="1:27" s="10" customFormat="1" ht="30" customHeight="1">
      <c r="D10" s="10" t="s">
        <v>45</v>
      </c>
      <c r="I10" s="63" t="s">
        <v>113</v>
      </c>
      <c r="J10" s="173"/>
    </row>
    <row r="11" spans="1:27" s="10" customFormat="1" ht="30" customHeight="1">
      <c r="I11" s="7"/>
      <c r="J11" s="173"/>
    </row>
    <row r="12" spans="1:27" ht="30" customHeight="1">
      <c r="D12" s="10" t="s">
        <v>24</v>
      </c>
      <c r="I12" s="63" t="s">
        <v>324</v>
      </c>
      <c r="J12" s="174"/>
      <c r="K12" s="10"/>
      <c r="L12" s="10"/>
    </row>
    <row r="13" spans="1:27" s="11" customFormat="1"/>
    <row r="14" spans="1:2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protectedRanges>
    <protectedRange sqref="K9:L9" name="Диапазон1_3_1_1_3_11_1_1_3_1_1_2_1_3_3_1_1_4_1"/>
    <protectedRange sqref="K8" name="Диапазон1_3_1_1_3_11_1_1_3_1_1_2_2_1_1_1_1_1_2"/>
  </protectedRanges>
  <mergeCells count="25">
    <mergeCell ref="L6:L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ageMargins left="0.3" right="0" top="0.53" bottom="0.27559055118110237" header="0.31496062992125984" footer="0.31496062992125984"/>
  <pageSetup paperSize="9" scale="67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4"/>
  <sheetViews>
    <sheetView view="pageBreakPreview" zoomScale="75" zoomScaleNormal="75" zoomScaleSheetLayoutView="75" workbookViewId="0">
      <selection activeCell="A4" sqref="A4:U4"/>
    </sheetView>
  </sheetViews>
  <sheetFormatPr defaultRowHeight="12.75"/>
  <cols>
    <col min="1" max="1" width="6.5703125" style="9" customWidth="1"/>
    <col min="2" max="2" width="6.140625" style="9" hidden="1" customWidth="1"/>
    <col min="3" max="3" width="7.5703125" style="9" hidden="1" customWidth="1"/>
    <col min="4" max="4" width="26" style="9" customWidth="1"/>
    <col min="5" max="5" width="9.28515625" style="9" customWidth="1"/>
    <col min="6" max="6" width="5.85546875" style="9" customWidth="1"/>
    <col min="7" max="7" width="38.5703125" style="9" customWidth="1"/>
    <col min="8" max="8" width="9.140625" style="9" customWidth="1"/>
    <col min="9" max="9" width="16.42578125" style="9" customWidth="1"/>
    <col min="10" max="10" width="19.5703125" style="9" hidden="1" customWidth="1"/>
    <col min="11" max="11" width="23.7109375" style="9" customWidth="1"/>
    <col min="12" max="18" width="7.5703125" style="9" customWidth="1"/>
    <col min="19" max="19" width="5" style="9" customWidth="1"/>
    <col min="20" max="20" width="11.7109375" style="9" customWidth="1"/>
    <col min="21" max="21" width="6.5703125" style="9" customWidth="1"/>
    <col min="22" max="16384" width="9.140625" style="9"/>
  </cols>
  <sheetData>
    <row r="1" spans="1:27" ht="84" customHeight="1">
      <c r="A1" s="335" t="s">
        <v>319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12"/>
      <c r="W1" s="12"/>
      <c r="X1" s="12"/>
      <c r="Y1" s="12"/>
      <c r="Z1" s="12"/>
      <c r="AA1" s="12"/>
    </row>
    <row r="2" spans="1:27" ht="19.5" customHeight="1">
      <c r="A2" s="344" t="s">
        <v>27</v>
      </c>
      <c r="B2" s="344"/>
      <c r="C2" s="344"/>
      <c r="D2" s="344"/>
      <c r="E2" s="344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7" ht="24.75" customHeight="1">
      <c r="A3" s="381" t="s">
        <v>151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7" ht="23.25" customHeight="1">
      <c r="A4" s="408" t="s">
        <v>334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10"/>
      <c r="W4" s="10"/>
    </row>
    <row r="5" spans="1:27" s="155" customFormat="1" ht="31.5" customHeight="1">
      <c r="A5" s="250" t="s">
        <v>62</v>
      </c>
      <c r="D5" s="156"/>
      <c r="E5" s="156"/>
      <c r="F5" s="156"/>
      <c r="G5" s="156"/>
      <c r="H5" s="156"/>
      <c r="I5" s="157"/>
      <c r="J5" s="157"/>
      <c r="M5" s="158"/>
      <c r="N5" s="158"/>
      <c r="O5" s="159"/>
      <c r="Q5" s="158"/>
      <c r="R5" s="159"/>
      <c r="S5" s="160"/>
      <c r="T5" s="160"/>
      <c r="U5" s="198" t="s">
        <v>292</v>
      </c>
    </row>
    <row r="6" spans="1:27" s="6" customFormat="1" ht="33.75" customHeight="1">
      <c r="A6" s="328" t="s">
        <v>28</v>
      </c>
      <c r="B6" s="328" t="s">
        <v>20</v>
      </c>
      <c r="C6" s="328" t="s">
        <v>1</v>
      </c>
      <c r="D6" s="329" t="s">
        <v>210</v>
      </c>
      <c r="E6" s="329" t="s">
        <v>2</v>
      </c>
      <c r="F6" s="328" t="s">
        <v>3</v>
      </c>
      <c r="G6" s="329" t="s">
        <v>211</v>
      </c>
      <c r="H6" s="329" t="s">
        <v>2</v>
      </c>
      <c r="I6" s="329" t="s">
        <v>4</v>
      </c>
      <c r="J6" s="329" t="s">
        <v>5</v>
      </c>
      <c r="K6" s="329" t="s">
        <v>6</v>
      </c>
      <c r="L6" s="382" t="s">
        <v>96</v>
      </c>
      <c r="M6" s="382" t="s">
        <v>97</v>
      </c>
      <c r="N6" s="382" t="s">
        <v>77</v>
      </c>
      <c r="O6" s="382" t="s">
        <v>98</v>
      </c>
      <c r="P6" s="382" t="s">
        <v>99</v>
      </c>
      <c r="Q6" s="382" t="s">
        <v>55</v>
      </c>
      <c r="R6" s="382" t="s">
        <v>100</v>
      </c>
      <c r="S6" s="327" t="s">
        <v>56</v>
      </c>
      <c r="T6" s="327" t="s">
        <v>59</v>
      </c>
      <c r="U6" s="331" t="s">
        <v>36</v>
      </c>
    </row>
    <row r="7" spans="1:27" s="6" customFormat="1" ht="39.75" customHeight="1">
      <c r="A7" s="328"/>
      <c r="B7" s="328"/>
      <c r="C7" s="328"/>
      <c r="D7" s="329"/>
      <c r="E7" s="329"/>
      <c r="F7" s="328"/>
      <c r="G7" s="329"/>
      <c r="H7" s="329"/>
      <c r="I7" s="329"/>
      <c r="J7" s="329"/>
      <c r="K7" s="329"/>
      <c r="L7" s="382"/>
      <c r="M7" s="382"/>
      <c r="N7" s="382"/>
      <c r="O7" s="382"/>
      <c r="P7" s="382"/>
      <c r="Q7" s="382"/>
      <c r="R7" s="382"/>
      <c r="S7" s="327"/>
      <c r="T7" s="327"/>
      <c r="U7" s="331"/>
    </row>
    <row r="8" spans="1:27" ht="60" customHeight="1">
      <c r="A8" s="161">
        <v>1</v>
      </c>
      <c r="B8" s="162"/>
      <c r="C8" s="163"/>
      <c r="D8" s="27" t="s">
        <v>185</v>
      </c>
      <c r="E8" s="28" t="s">
        <v>88</v>
      </c>
      <c r="F8" s="29" t="s">
        <v>9</v>
      </c>
      <c r="G8" s="55" t="s">
        <v>186</v>
      </c>
      <c r="H8" s="56" t="s">
        <v>69</v>
      </c>
      <c r="I8" s="53" t="s">
        <v>70</v>
      </c>
      <c r="J8" s="54" t="s">
        <v>71</v>
      </c>
      <c r="K8" s="47" t="s">
        <v>7</v>
      </c>
      <c r="L8" s="86">
        <v>6</v>
      </c>
      <c r="M8" s="86">
        <v>7</v>
      </c>
      <c r="N8" s="86">
        <v>7</v>
      </c>
      <c r="O8" s="86">
        <v>8</v>
      </c>
      <c r="P8" s="86">
        <v>6.5</v>
      </c>
      <c r="Q8" s="86">
        <v>7.5</v>
      </c>
      <c r="R8" s="86">
        <v>7.5</v>
      </c>
      <c r="S8" s="164"/>
      <c r="T8" s="87">
        <f>(L8*2+M8*2+N8+O8+P8+Q8+R8)/0.9</f>
        <v>69.444444444444443</v>
      </c>
      <c r="U8" s="87" t="s">
        <v>39</v>
      </c>
      <c r="V8" s="6"/>
      <c r="W8" s="6"/>
    </row>
    <row r="9" spans="1:27" s="6" customFormat="1" ht="15" customHeight="1">
      <c r="A9" s="165"/>
      <c r="B9" s="165"/>
      <c r="C9" s="165"/>
      <c r="D9" s="166"/>
      <c r="E9" s="124"/>
      <c r="F9" s="167"/>
      <c r="G9" s="168"/>
      <c r="H9" s="169"/>
      <c r="I9" s="170"/>
      <c r="J9" s="170"/>
      <c r="K9" s="171"/>
      <c r="L9" s="171"/>
      <c r="M9" s="89"/>
      <c r="N9" s="89"/>
      <c r="O9" s="89"/>
      <c r="P9" s="89"/>
      <c r="Q9" s="89"/>
      <c r="R9" s="89"/>
      <c r="S9" s="172"/>
      <c r="T9" s="90"/>
      <c r="U9" s="91"/>
      <c r="V9" s="9"/>
      <c r="W9" s="9"/>
    </row>
    <row r="10" spans="1:27" s="10" customFormat="1" ht="30" customHeight="1">
      <c r="D10" s="10" t="s">
        <v>45</v>
      </c>
      <c r="I10" s="63" t="s">
        <v>113</v>
      </c>
      <c r="J10" s="173"/>
    </row>
    <row r="11" spans="1:27" s="10" customFormat="1" ht="30" customHeight="1">
      <c r="I11" s="7"/>
      <c r="J11" s="173"/>
    </row>
    <row r="12" spans="1:27" ht="30" customHeight="1">
      <c r="D12" s="10" t="s">
        <v>24</v>
      </c>
      <c r="I12" s="63" t="s">
        <v>324</v>
      </c>
      <c r="J12" s="174"/>
      <c r="K12" s="10"/>
      <c r="L12" s="10"/>
    </row>
    <row r="13" spans="1:27" s="11" customFormat="1"/>
    <row r="14" spans="1:27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</sheetData>
  <protectedRanges>
    <protectedRange sqref="K9:L9" name="Диапазон1_3_1_1_3_11_1_1_3_1_1_2_1_3_3_1_1_4_1"/>
    <protectedRange sqref="K8" name="Диапазон1_3_1_1_3_11_1_1_3_1_1_2_2_1_1_1_1_1_2_1"/>
  </protectedRanges>
  <mergeCells count="25">
    <mergeCell ref="L6:L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ageMargins left="0.32" right="0.34" top="0.56000000000000005" bottom="0.27559055118110237" header="0.31496062992125984" footer="0.31496062992125984"/>
  <pageSetup paperSize="9" scale="67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A15"/>
  <sheetViews>
    <sheetView view="pageBreakPreview" zoomScale="75" zoomScaleNormal="75" zoomScaleSheetLayoutView="75" workbookViewId="0">
      <selection activeCell="D9" sqref="D9"/>
    </sheetView>
  </sheetViews>
  <sheetFormatPr defaultRowHeight="12.75"/>
  <cols>
    <col min="1" max="1" width="6.5703125" style="9" customWidth="1"/>
    <col min="2" max="2" width="6.140625" style="9" hidden="1" customWidth="1"/>
    <col min="3" max="3" width="7.5703125" style="9" hidden="1" customWidth="1"/>
    <col min="4" max="4" width="26" style="9" customWidth="1"/>
    <col min="5" max="5" width="9.85546875" style="9" customWidth="1"/>
    <col min="6" max="6" width="5.85546875" style="9" customWidth="1"/>
    <col min="7" max="7" width="38.5703125" style="9" customWidth="1"/>
    <col min="8" max="8" width="10.28515625" style="9" customWidth="1"/>
    <col min="9" max="9" width="16.42578125" style="9" customWidth="1"/>
    <col min="10" max="10" width="19.5703125" style="9" hidden="1" customWidth="1"/>
    <col min="11" max="11" width="23.7109375" style="9" customWidth="1"/>
    <col min="12" max="18" width="7.5703125" style="9" customWidth="1"/>
    <col min="19" max="19" width="5" style="9" customWidth="1"/>
    <col min="20" max="20" width="11.7109375" style="9" customWidth="1"/>
    <col min="21" max="21" width="8.7109375" style="9" customWidth="1"/>
    <col min="22" max="16384" width="9.140625" style="9"/>
  </cols>
  <sheetData>
    <row r="1" spans="1:27" ht="84" customHeight="1">
      <c r="A1" s="335" t="s">
        <v>320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12"/>
      <c r="W1" s="12"/>
      <c r="X1" s="12"/>
      <c r="Y1" s="12"/>
      <c r="Z1" s="12"/>
      <c r="AA1" s="12"/>
    </row>
    <row r="2" spans="1:27" ht="19.5" customHeight="1">
      <c r="A2" s="344" t="s">
        <v>27</v>
      </c>
      <c r="B2" s="344"/>
      <c r="C2" s="344"/>
      <c r="D2" s="344"/>
      <c r="E2" s="344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spans="1:27" ht="24.75" customHeight="1">
      <c r="A3" s="381" t="s">
        <v>363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</row>
    <row r="4" spans="1:27" ht="23.25" customHeight="1">
      <c r="A4" s="408" t="s">
        <v>334</v>
      </c>
      <c r="B4" s="408"/>
      <c r="C4" s="408"/>
      <c r="D4" s="408"/>
      <c r="E4" s="408"/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10"/>
      <c r="W4" s="10"/>
    </row>
    <row r="5" spans="1:27" s="155" customFormat="1" ht="31.5" customHeight="1">
      <c r="A5" s="250" t="s">
        <v>62</v>
      </c>
      <c r="D5" s="156"/>
      <c r="E5" s="156"/>
      <c r="F5" s="156"/>
      <c r="G5" s="156"/>
      <c r="H5" s="156"/>
      <c r="I5" s="157"/>
      <c r="J5" s="157"/>
      <c r="M5" s="158"/>
      <c r="N5" s="158"/>
      <c r="O5" s="159"/>
      <c r="Q5" s="158"/>
      <c r="R5" s="159"/>
      <c r="S5" s="160"/>
      <c r="T5" s="160"/>
      <c r="U5" s="198" t="s">
        <v>292</v>
      </c>
    </row>
    <row r="6" spans="1:27" s="6" customFormat="1" ht="33.75" customHeight="1">
      <c r="A6" s="328" t="s">
        <v>28</v>
      </c>
      <c r="B6" s="328" t="s">
        <v>20</v>
      </c>
      <c r="C6" s="328" t="s">
        <v>1</v>
      </c>
      <c r="D6" s="329" t="s">
        <v>210</v>
      </c>
      <c r="E6" s="329" t="s">
        <v>2</v>
      </c>
      <c r="F6" s="328" t="s">
        <v>3</v>
      </c>
      <c r="G6" s="329" t="s">
        <v>211</v>
      </c>
      <c r="H6" s="329" t="s">
        <v>2</v>
      </c>
      <c r="I6" s="329" t="s">
        <v>4</v>
      </c>
      <c r="J6" s="329" t="s">
        <v>5</v>
      </c>
      <c r="K6" s="329" t="s">
        <v>6</v>
      </c>
      <c r="L6" s="382" t="s">
        <v>96</v>
      </c>
      <c r="M6" s="382" t="s">
        <v>97</v>
      </c>
      <c r="N6" s="382" t="s">
        <v>77</v>
      </c>
      <c r="O6" s="382" t="s">
        <v>98</v>
      </c>
      <c r="P6" s="382" t="s">
        <v>99</v>
      </c>
      <c r="Q6" s="382" t="s">
        <v>55</v>
      </c>
      <c r="R6" s="382" t="s">
        <v>100</v>
      </c>
      <c r="S6" s="327" t="s">
        <v>56</v>
      </c>
      <c r="T6" s="327" t="s">
        <v>59</v>
      </c>
      <c r="U6" s="331" t="s">
        <v>36</v>
      </c>
    </row>
    <row r="7" spans="1:27" s="6" customFormat="1" ht="67.5" customHeight="1">
      <c r="A7" s="328"/>
      <c r="B7" s="328"/>
      <c r="C7" s="328"/>
      <c r="D7" s="329"/>
      <c r="E7" s="329"/>
      <c r="F7" s="328"/>
      <c r="G7" s="329"/>
      <c r="H7" s="329"/>
      <c r="I7" s="329"/>
      <c r="J7" s="329"/>
      <c r="K7" s="329"/>
      <c r="L7" s="382"/>
      <c r="M7" s="382"/>
      <c r="N7" s="382"/>
      <c r="O7" s="382"/>
      <c r="P7" s="382"/>
      <c r="Q7" s="382"/>
      <c r="R7" s="382"/>
      <c r="S7" s="327"/>
      <c r="T7" s="327"/>
      <c r="U7" s="331"/>
    </row>
    <row r="8" spans="1:27" s="6" customFormat="1" ht="51" customHeight="1">
      <c r="A8" s="278">
        <v>1</v>
      </c>
      <c r="B8" s="162"/>
      <c r="C8" s="163"/>
      <c r="D8" s="214" t="s">
        <v>197</v>
      </c>
      <c r="E8" s="279" t="s">
        <v>150</v>
      </c>
      <c r="F8" s="219" t="s">
        <v>9</v>
      </c>
      <c r="G8" s="184" t="s">
        <v>198</v>
      </c>
      <c r="H8" s="38" t="s">
        <v>16</v>
      </c>
      <c r="I8" s="185" t="s">
        <v>8</v>
      </c>
      <c r="J8" s="185" t="s">
        <v>84</v>
      </c>
      <c r="K8" s="280" t="s">
        <v>14</v>
      </c>
      <c r="L8" s="86">
        <v>7.5</v>
      </c>
      <c r="M8" s="86">
        <v>7.5</v>
      </c>
      <c r="N8" s="86">
        <v>7.2</v>
      </c>
      <c r="O8" s="86">
        <v>7.5</v>
      </c>
      <c r="P8" s="86">
        <v>7.2</v>
      </c>
      <c r="Q8" s="86">
        <v>8</v>
      </c>
      <c r="R8" s="86">
        <v>8</v>
      </c>
      <c r="S8" s="164"/>
      <c r="T8" s="87">
        <f>(L8*2+M8*2+N8+O8+P8+Q8+R8)/0.9</f>
        <v>75.444444444444443</v>
      </c>
      <c r="U8" s="87" t="s">
        <v>39</v>
      </c>
    </row>
    <row r="9" spans="1:27" ht="51" customHeight="1">
      <c r="A9" s="278">
        <v>2</v>
      </c>
      <c r="B9" s="162"/>
      <c r="C9" s="163"/>
      <c r="D9" s="214" t="s">
        <v>199</v>
      </c>
      <c r="E9" s="279" t="s">
        <v>216</v>
      </c>
      <c r="F9" s="215" t="s">
        <v>9</v>
      </c>
      <c r="G9" s="210" t="s">
        <v>196</v>
      </c>
      <c r="H9" s="211" t="s">
        <v>104</v>
      </c>
      <c r="I9" s="212" t="s">
        <v>8</v>
      </c>
      <c r="J9" s="221" t="s">
        <v>129</v>
      </c>
      <c r="K9" s="59" t="s">
        <v>7</v>
      </c>
      <c r="L9" s="86">
        <v>7</v>
      </c>
      <c r="M9" s="86">
        <v>7</v>
      </c>
      <c r="N9" s="86">
        <v>6.7</v>
      </c>
      <c r="O9" s="86">
        <v>6.8</v>
      </c>
      <c r="P9" s="86">
        <v>6.5</v>
      </c>
      <c r="Q9" s="86">
        <v>7.5</v>
      </c>
      <c r="R9" s="86">
        <v>7.5</v>
      </c>
      <c r="S9" s="164"/>
      <c r="T9" s="87">
        <f>(L9*2+M9*2+N9+O9+P9+Q9+R9)/0.9</f>
        <v>70</v>
      </c>
      <c r="U9" s="87" t="s">
        <v>39</v>
      </c>
      <c r="V9" s="6"/>
      <c r="W9" s="6"/>
    </row>
    <row r="10" spans="1:27" s="6" customFormat="1" ht="15" customHeight="1">
      <c r="A10" s="165"/>
      <c r="B10" s="165"/>
      <c r="C10" s="165"/>
      <c r="D10" s="166"/>
      <c r="E10" s="124"/>
      <c r="F10" s="167"/>
      <c r="G10" s="168"/>
      <c r="H10" s="169"/>
      <c r="I10" s="170"/>
      <c r="J10" s="170"/>
      <c r="K10" s="171"/>
      <c r="L10" s="171"/>
      <c r="M10" s="89"/>
      <c r="N10" s="89"/>
      <c r="O10" s="89"/>
      <c r="P10" s="89"/>
      <c r="Q10" s="89"/>
      <c r="R10" s="89"/>
      <c r="S10" s="172"/>
      <c r="T10" s="90"/>
      <c r="U10" s="91"/>
      <c r="V10" s="9"/>
      <c r="W10" s="9"/>
    </row>
    <row r="11" spans="1:27" s="10" customFormat="1" ht="30" customHeight="1">
      <c r="D11" s="10" t="s">
        <v>45</v>
      </c>
      <c r="I11" s="63" t="s">
        <v>113</v>
      </c>
      <c r="J11" s="255"/>
    </row>
    <row r="12" spans="1:27" s="10" customFormat="1" ht="30" customHeight="1">
      <c r="I12" s="7"/>
      <c r="J12" s="255"/>
    </row>
    <row r="13" spans="1:27" ht="30" customHeight="1">
      <c r="D13" s="10" t="s">
        <v>24</v>
      </c>
      <c r="I13" s="63" t="s">
        <v>324</v>
      </c>
      <c r="J13" s="174"/>
      <c r="K13" s="10"/>
      <c r="L13" s="10"/>
    </row>
    <row r="14" spans="1:27" s="11" customFormat="1"/>
    <row r="15" spans="1:27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</sheetData>
  <protectedRanges>
    <protectedRange sqref="K10:L10" name="Диапазон1_3_1_1_3_11_1_1_3_1_1_2_1_3_3_1_1_4_1"/>
  </protectedRanges>
  <mergeCells count="25">
    <mergeCell ref="L6:L7"/>
    <mergeCell ref="A1:U1"/>
    <mergeCell ref="A2:U2"/>
    <mergeCell ref="A3:U3"/>
    <mergeCell ref="A4:U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S6:S7"/>
    <mergeCell ref="T6:T7"/>
    <mergeCell ref="U6:U7"/>
    <mergeCell ref="M6:M7"/>
    <mergeCell ref="N6:N7"/>
    <mergeCell ref="O6:O7"/>
    <mergeCell ref="P6:P7"/>
    <mergeCell ref="Q6:Q7"/>
    <mergeCell ref="R6:R7"/>
  </mergeCells>
  <pageMargins left="0.35" right="0.28000000000000003" top="0.53" bottom="0.27559055118110237" header="0.31496062992125984" footer="0.31496062992125984"/>
  <pageSetup paperSize="9" scale="66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view="pageBreakPreview" topLeftCell="A22" zoomScaleNormal="100" zoomScaleSheetLayoutView="100" workbookViewId="0">
      <selection activeCell="B14" sqref="B14"/>
    </sheetView>
  </sheetViews>
  <sheetFormatPr defaultRowHeight="12.75"/>
  <cols>
    <col min="1" max="2" width="23.28515625" style="7" customWidth="1"/>
    <col min="3" max="3" width="11.5703125" style="7" customWidth="1"/>
    <col min="4" max="4" width="25.85546875" style="7" customWidth="1"/>
    <col min="5" max="6" width="20.42578125" style="7" customWidth="1"/>
    <col min="7" max="16384" width="9.140625" style="7"/>
  </cols>
  <sheetData>
    <row r="1" spans="1:5" ht="59.25" customHeight="1">
      <c r="A1" s="383" t="s">
        <v>284</v>
      </c>
      <c r="B1" s="383"/>
      <c r="C1" s="383"/>
      <c r="D1" s="383"/>
      <c r="E1" s="383"/>
    </row>
    <row r="2" spans="1:5" ht="18" customHeight="1">
      <c r="A2" s="384" t="s">
        <v>328</v>
      </c>
      <c r="B2" s="384"/>
      <c r="C2" s="384"/>
      <c r="D2" s="384"/>
      <c r="E2" s="384"/>
    </row>
    <row r="3" spans="1:5">
      <c r="A3" s="176"/>
      <c r="B3" s="176"/>
      <c r="C3" s="176"/>
      <c r="D3" s="176"/>
      <c r="E3" s="176"/>
    </row>
    <row r="4" spans="1:5">
      <c r="A4" s="192" t="s">
        <v>62</v>
      </c>
      <c r="B4" s="176"/>
      <c r="C4" s="176"/>
      <c r="D4" s="176"/>
      <c r="E4" s="198" t="s">
        <v>292</v>
      </c>
    </row>
    <row r="5" spans="1:5" ht="19.5" customHeight="1">
      <c r="A5" s="177" t="s">
        <v>40</v>
      </c>
      <c r="B5" s="177" t="s">
        <v>41</v>
      </c>
      <c r="C5" s="177" t="s">
        <v>42</v>
      </c>
      <c r="D5" s="177" t="s">
        <v>43</v>
      </c>
      <c r="E5" s="177" t="s">
        <v>44</v>
      </c>
    </row>
    <row r="6" spans="1:5" ht="34.5" customHeight="1">
      <c r="A6" s="181" t="s">
        <v>45</v>
      </c>
      <c r="B6" s="182" t="s">
        <v>63</v>
      </c>
      <c r="C6" s="182" t="s">
        <v>153</v>
      </c>
      <c r="D6" s="182" t="s">
        <v>47</v>
      </c>
      <c r="E6" s="182"/>
    </row>
    <row r="7" spans="1:5" ht="34.5" customHeight="1">
      <c r="A7" s="181" t="s">
        <v>154</v>
      </c>
      <c r="B7" s="182" t="s">
        <v>286</v>
      </c>
      <c r="C7" s="182" t="s">
        <v>155</v>
      </c>
      <c r="D7" s="182" t="s">
        <v>46</v>
      </c>
      <c r="E7" s="182"/>
    </row>
    <row r="8" spans="1:5" ht="34.5" customHeight="1">
      <c r="A8" s="181" t="s">
        <v>154</v>
      </c>
      <c r="B8" s="182" t="s">
        <v>287</v>
      </c>
      <c r="C8" s="182" t="s">
        <v>153</v>
      </c>
      <c r="D8" s="182" t="s">
        <v>46</v>
      </c>
      <c r="E8" s="182"/>
    </row>
    <row r="9" spans="1:5" ht="34.5" customHeight="1">
      <c r="A9" s="181" t="s">
        <v>154</v>
      </c>
      <c r="B9" s="182" t="s">
        <v>288</v>
      </c>
      <c r="C9" s="182" t="s">
        <v>153</v>
      </c>
      <c r="D9" s="182" t="s">
        <v>289</v>
      </c>
      <c r="E9" s="182"/>
    </row>
    <row r="10" spans="1:5" ht="34.5" customHeight="1">
      <c r="A10" s="181" t="s">
        <v>162</v>
      </c>
      <c r="B10" s="182" t="s">
        <v>352</v>
      </c>
      <c r="C10" s="182" t="s">
        <v>353</v>
      </c>
      <c r="D10" s="182" t="s">
        <v>47</v>
      </c>
      <c r="E10" s="182"/>
    </row>
    <row r="11" spans="1:5" ht="34.5" customHeight="1">
      <c r="A11" s="181" t="s">
        <v>162</v>
      </c>
      <c r="B11" s="182" t="s">
        <v>354</v>
      </c>
      <c r="C11" s="182" t="s">
        <v>353</v>
      </c>
      <c r="D11" s="182" t="s">
        <v>47</v>
      </c>
      <c r="E11" s="182"/>
    </row>
    <row r="12" spans="1:5" ht="34.5" customHeight="1">
      <c r="A12" s="181" t="s">
        <v>162</v>
      </c>
      <c r="B12" s="182" t="s">
        <v>355</v>
      </c>
      <c r="C12" s="182" t="s">
        <v>353</v>
      </c>
      <c r="D12" s="182" t="s">
        <v>47</v>
      </c>
      <c r="E12" s="182"/>
    </row>
    <row r="13" spans="1:5" ht="34.5" customHeight="1">
      <c r="A13" s="181" t="s">
        <v>162</v>
      </c>
      <c r="B13" s="182" t="s">
        <v>356</v>
      </c>
      <c r="C13" s="182" t="s">
        <v>353</v>
      </c>
      <c r="D13" s="182" t="s">
        <v>46</v>
      </c>
      <c r="E13" s="182"/>
    </row>
    <row r="14" spans="1:5" ht="34.5" customHeight="1">
      <c r="A14" s="181" t="s">
        <v>162</v>
      </c>
      <c r="B14" s="182" t="s">
        <v>359</v>
      </c>
      <c r="C14" s="182" t="s">
        <v>353</v>
      </c>
      <c r="D14" s="182" t="s">
        <v>360</v>
      </c>
      <c r="E14" s="182"/>
    </row>
    <row r="15" spans="1:5" ht="34.5" customHeight="1">
      <c r="A15" s="281" t="s">
        <v>24</v>
      </c>
      <c r="B15" s="282" t="s">
        <v>321</v>
      </c>
      <c r="C15" s="282" t="s">
        <v>153</v>
      </c>
      <c r="D15" s="282" t="s">
        <v>46</v>
      </c>
      <c r="E15" s="182"/>
    </row>
    <row r="16" spans="1:5" ht="34.5" customHeight="1">
      <c r="A16" s="281" t="s">
        <v>48</v>
      </c>
      <c r="B16" s="282" t="s">
        <v>163</v>
      </c>
      <c r="C16" s="282" t="s">
        <v>153</v>
      </c>
      <c r="D16" s="282" t="s">
        <v>46</v>
      </c>
      <c r="E16" s="282"/>
    </row>
    <row r="17" spans="1:5" ht="34.5" customHeight="1">
      <c r="A17" s="181" t="s">
        <v>49</v>
      </c>
      <c r="B17" s="182" t="s">
        <v>290</v>
      </c>
      <c r="C17" s="182" t="s">
        <v>155</v>
      </c>
      <c r="D17" s="182" t="s">
        <v>46</v>
      </c>
      <c r="E17" s="182"/>
    </row>
    <row r="18" spans="1:5" ht="34.5" customHeight="1">
      <c r="A18" s="181" t="s">
        <v>25</v>
      </c>
      <c r="B18" s="182" t="s">
        <v>288</v>
      </c>
      <c r="C18" s="182" t="s">
        <v>153</v>
      </c>
      <c r="D18" s="182" t="s">
        <v>289</v>
      </c>
      <c r="E18" s="182"/>
    </row>
    <row r="19" spans="1:5" ht="34.5" customHeight="1">
      <c r="A19" s="181" t="s">
        <v>26</v>
      </c>
      <c r="B19" s="182" t="s">
        <v>156</v>
      </c>
      <c r="C19" s="182"/>
      <c r="D19" s="182" t="s">
        <v>46</v>
      </c>
      <c r="E19" s="182"/>
    </row>
    <row r="20" spans="1:5" ht="22.5" customHeight="1">
      <c r="D20" s="2"/>
      <c r="E20" s="2"/>
    </row>
    <row r="21" spans="1:5">
      <c r="A21" s="2" t="s">
        <v>45</v>
      </c>
      <c r="D21" s="63" t="s">
        <v>157</v>
      </c>
    </row>
    <row r="22" spans="1:5" ht="14.25" customHeight="1">
      <c r="A22" s="383"/>
      <c r="B22" s="383"/>
      <c r="C22" s="383"/>
      <c r="D22" s="383"/>
      <c r="E22" s="383"/>
    </row>
    <row r="23" spans="1:5" ht="60.75" customHeight="1">
      <c r="A23" s="385" t="s">
        <v>285</v>
      </c>
      <c r="B23" s="383"/>
      <c r="C23" s="383"/>
      <c r="D23" s="383"/>
      <c r="E23" s="383"/>
    </row>
    <row r="24" spans="1:5" ht="16.5" customHeight="1">
      <c r="A24" s="384" t="s">
        <v>327</v>
      </c>
      <c r="B24" s="384"/>
      <c r="C24" s="384"/>
      <c r="D24" s="384"/>
      <c r="E24" s="384"/>
    </row>
    <row r="25" spans="1:5">
      <c r="A25" s="178"/>
      <c r="B25" s="176"/>
      <c r="C25" s="176"/>
      <c r="D25" s="176"/>
      <c r="E25" s="179"/>
    </row>
    <row r="26" spans="1:5">
      <c r="A26" s="65" t="s">
        <v>62</v>
      </c>
      <c r="B26" s="180"/>
      <c r="C26" s="180"/>
      <c r="D26" s="198" t="s">
        <v>292</v>
      </c>
    </row>
    <row r="27" spans="1:5" ht="34.5" customHeight="1">
      <c r="A27" s="177" t="s">
        <v>40</v>
      </c>
      <c r="B27" s="177" t="s">
        <v>41</v>
      </c>
      <c r="C27" s="177" t="s">
        <v>42</v>
      </c>
      <c r="D27" s="177" t="s">
        <v>43</v>
      </c>
      <c r="E27" s="180"/>
    </row>
    <row r="28" spans="1:5" ht="34.5" customHeight="1">
      <c r="A28" s="181" t="s">
        <v>45</v>
      </c>
      <c r="B28" s="182" t="s">
        <v>63</v>
      </c>
      <c r="C28" s="182" t="s">
        <v>153</v>
      </c>
      <c r="D28" s="182" t="s">
        <v>47</v>
      </c>
      <c r="E28" s="183"/>
    </row>
    <row r="29" spans="1:5" ht="34.5" customHeight="1">
      <c r="A29" s="181" t="s">
        <v>154</v>
      </c>
      <c r="B29" s="182" t="s">
        <v>286</v>
      </c>
      <c r="C29" s="182" t="s">
        <v>155</v>
      </c>
      <c r="D29" s="182" t="s">
        <v>46</v>
      </c>
      <c r="E29" s="183"/>
    </row>
    <row r="30" spans="1:5" ht="34.5" customHeight="1">
      <c r="A30" s="181" t="s">
        <v>154</v>
      </c>
      <c r="B30" s="182" t="s">
        <v>287</v>
      </c>
      <c r="C30" s="182" t="s">
        <v>153</v>
      </c>
      <c r="D30" s="182" t="s">
        <v>46</v>
      </c>
      <c r="E30" s="183"/>
    </row>
    <row r="31" spans="1:5" ht="34.5" customHeight="1">
      <c r="A31" s="181" t="s">
        <v>154</v>
      </c>
      <c r="B31" s="182" t="s">
        <v>288</v>
      </c>
      <c r="C31" s="182" t="s">
        <v>153</v>
      </c>
      <c r="D31" s="182" t="s">
        <v>289</v>
      </c>
      <c r="E31" s="183"/>
    </row>
    <row r="32" spans="1:5" ht="34.5" customHeight="1">
      <c r="A32" s="281" t="s">
        <v>24</v>
      </c>
      <c r="B32" s="282" t="s">
        <v>321</v>
      </c>
      <c r="C32" s="282" t="s">
        <v>153</v>
      </c>
      <c r="D32" s="282" t="s">
        <v>46</v>
      </c>
      <c r="E32" s="183"/>
    </row>
    <row r="33" spans="1:5" ht="34.5" customHeight="1">
      <c r="A33" s="281" t="s">
        <v>48</v>
      </c>
      <c r="B33" s="282" t="s">
        <v>163</v>
      </c>
      <c r="C33" s="282" t="s">
        <v>153</v>
      </c>
      <c r="D33" s="282" t="s">
        <v>46</v>
      </c>
      <c r="E33" s="283"/>
    </row>
    <row r="34" spans="1:5" ht="34.5" customHeight="1">
      <c r="A34" s="181" t="s">
        <v>291</v>
      </c>
      <c r="B34" s="182" t="s">
        <v>290</v>
      </c>
      <c r="C34" s="182" t="s">
        <v>155</v>
      </c>
      <c r="D34" s="182" t="s">
        <v>46</v>
      </c>
      <c r="E34" s="183"/>
    </row>
    <row r="35" spans="1:5" ht="34.5" customHeight="1">
      <c r="A35" s="181" t="s">
        <v>25</v>
      </c>
      <c r="B35" s="182" t="s">
        <v>288</v>
      </c>
      <c r="C35" s="182" t="s">
        <v>153</v>
      </c>
      <c r="D35" s="182" t="s">
        <v>289</v>
      </c>
      <c r="E35" s="183"/>
    </row>
    <row r="36" spans="1:5" ht="34.5" customHeight="1">
      <c r="A36" s="181" t="s">
        <v>26</v>
      </c>
      <c r="B36" s="182" t="s">
        <v>156</v>
      </c>
      <c r="C36" s="182"/>
      <c r="D36" s="182" t="s">
        <v>46</v>
      </c>
      <c r="E36" s="183"/>
    </row>
    <row r="37" spans="1:5" ht="22.5" customHeight="1">
      <c r="D37" s="2"/>
      <c r="E37" s="2"/>
    </row>
    <row r="38" spans="1:5">
      <c r="A38" s="2" t="s">
        <v>45</v>
      </c>
      <c r="D38" s="63" t="s">
        <v>113</v>
      </c>
    </row>
    <row r="39" spans="1:5" ht="22.5" customHeight="1">
      <c r="E39" s="2"/>
    </row>
    <row r="40" spans="1:5">
      <c r="A40" s="2" t="s">
        <v>50</v>
      </c>
      <c r="D40" s="63" t="s">
        <v>324</v>
      </c>
    </row>
  </sheetData>
  <mergeCells count="5">
    <mergeCell ref="A1:E1"/>
    <mergeCell ref="A2:E2"/>
    <mergeCell ref="A22:E22"/>
    <mergeCell ref="A23:E23"/>
    <mergeCell ref="A24:E24"/>
  </mergeCells>
  <pageMargins left="0.7" right="0.7" top="0.75" bottom="0.75" header="0.3" footer="0.3"/>
  <pageSetup paperSize="9" scale="85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V14"/>
  <sheetViews>
    <sheetView view="pageBreakPreview" zoomScale="85" zoomScaleNormal="100" zoomScaleSheetLayoutView="85" workbookViewId="0">
      <selection activeCell="G10" sqref="G10"/>
    </sheetView>
  </sheetViews>
  <sheetFormatPr defaultRowHeight="12.75"/>
  <cols>
    <col min="1" max="1" width="6.140625" style="7" customWidth="1"/>
    <col min="2" max="3" width="5.7109375" style="7" hidden="1" customWidth="1"/>
    <col min="4" max="4" width="23.28515625" style="7" customWidth="1"/>
    <col min="5" max="5" width="7.85546875" style="7" customWidth="1"/>
    <col min="6" max="6" width="6.28515625" style="7" customWidth="1"/>
    <col min="7" max="7" width="32.28515625" style="7" customWidth="1"/>
    <col min="8" max="8" width="8.7109375" style="7" customWidth="1"/>
    <col min="9" max="9" width="16.140625" style="7" customWidth="1"/>
    <col min="10" max="10" width="12.7109375" style="7" hidden="1" customWidth="1"/>
    <col min="11" max="11" width="26.140625" style="7" customWidth="1"/>
    <col min="12" max="16" width="9.140625" style="7" customWidth="1"/>
    <col min="17" max="17" width="5" style="7" customWidth="1"/>
    <col min="18" max="18" width="9.140625" style="7" customWidth="1"/>
    <col min="19" max="19" width="8.7109375" style="7" hidden="1" customWidth="1"/>
    <col min="20" max="20" width="11.42578125" style="7" customWidth="1"/>
    <col min="21" max="21" width="8.28515625" style="7" customWidth="1"/>
    <col min="22" max="16384" width="9.140625" style="7"/>
  </cols>
  <sheetData>
    <row r="1" spans="1:22" ht="83.25" customHeight="1">
      <c r="A1" s="335" t="s">
        <v>338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:22" ht="18.75" customHeight="1">
      <c r="A2" s="336" t="s">
        <v>331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</row>
    <row r="3" spans="1:22" ht="22.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80"/>
    </row>
    <row r="4" spans="1:22" ht="22.5" customHeight="1">
      <c r="A4" s="338" t="s">
        <v>337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80"/>
    </row>
    <row r="5" spans="1:22" ht="19.149999999999999" customHeight="1">
      <c r="A5" s="386" t="s">
        <v>335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</row>
    <row r="6" spans="1:22" ht="19.149999999999999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2" s="197" customFormat="1" ht="15" customHeight="1">
      <c r="A7" s="192" t="s">
        <v>62</v>
      </c>
      <c r="B7" s="193"/>
      <c r="C7" s="193"/>
      <c r="D7" s="193"/>
      <c r="E7" s="194"/>
      <c r="F7" s="194"/>
      <c r="G7" s="194"/>
      <c r="H7" s="194"/>
      <c r="I7" s="194"/>
      <c r="J7" s="195"/>
      <c r="K7" s="195"/>
      <c r="L7" s="193"/>
      <c r="M7" s="196"/>
      <c r="U7" s="198" t="s">
        <v>292</v>
      </c>
    </row>
    <row r="8" spans="1:22" s="6" customFormat="1" ht="33.75" customHeight="1">
      <c r="A8" s="328" t="s">
        <v>28</v>
      </c>
      <c r="B8" s="328" t="s">
        <v>20</v>
      </c>
      <c r="C8" s="328" t="s">
        <v>12</v>
      </c>
      <c r="D8" s="329" t="s">
        <v>210</v>
      </c>
      <c r="E8" s="329" t="s">
        <v>2</v>
      </c>
      <c r="F8" s="328" t="s">
        <v>3</v>
      </c>
      <c r="G8" s="329" t="s">
        <v>211</v>
      </c>
      <c r="H8" s="329" t="s">
        <v>2</v>
      </c>
      <c r="I8" s="329" t="s">
        <v>4</v>
      </c>
      <c r="J8" s="253"/>
      <c r="K8" s="329" t="s">
        <v>6</v>
      </c>
      <c r="L8" s="326" t="s">
        <v>51</v>
      </c>
      <c r="M8" s="326" t="s">
        <v>52</v>
      </c>
      <c r="N8" s="326" t="s">
        <v>53</v>
      </c>
      <c r="O8" s="327" t="s">
        <v>54</v>
      </c>
      <c r="P8" s="327" t="s">
        <v>55</v>
      </c>
      <c r="Q8" s="327" t="s">
        <v>56</v>
      </c>
      <c r="R8" s="330" t="s">
        <v>57</v>
      </c>
      <c r="S8" s="330" t="s">
        <v>58</v>
      </c>
      <c r="T8" s="327" t="s">
        <v>59</v>
      </c>
      <c r="U8" s="331" t="s">
        <v>36</v>
      </c>
    </row>
    <row r="9" spans="1:22" s="6" customFormat="1" ht="57.75" customHeight="1">
      <c r="A9" s="328"/>
      <c r="B9" s="328"/>
      <c r="C9" s="328"/>
      <c r="D9" s="329"/>
      <c r="E9" s="329"/>
      <c r="F9" s="328"/>
      <c r="G9" s="329"/>
      <c r="H9" s="329"/>
      <c r="I9" s="329"/>
      <c r="J9" s="253"/>
      <c r="K9" s="329"/>
      <c r="L9" s="326"/>
      <c r="M9" s="326"/>
      <c r="N9" s="326"/>
      <c r="O9" s="327"/>
      <c r="P9" s="327"/>
      <c r="Q9" s="327"/>
      <c r="R9" s="330"/>
      <c r="S9" s="330"/>
      <c r="T9" s="327"/>
      <c r="U9" s="331"/>
    </row>
    <row r="10" spans="1:22" s="9" customFormat="1" ht="56.25" customHeight="1">
      <c r="A10" s="251">
        <v>1</v>
      </c>
      <c r="B10" s="68"/>
      <c r="C10" s="85"/>
      <c r="D10" s="235" t="s">
        <v>265</v>
      </c>
      <c r="E10" s="49" t="s">
        <v>229</v>
      </c>
      <c r="F10" s="58" t="s">
        <v>9</v>
      </c>
      <c r="G10" s="233" t="s">
        <v>266</v>
      </c>
      <c r="H10" s="236" t="s">
        <v>230</v>
      </c>
      <c r="I10" s="237" t="s">
        <v>231</v>
      </c>
      <c r="J10" s="237" t="s">
        <v>232</v>
      </c>
      <c r="K10" s="227" t="s">
        <v>233</v>
      </c>
      <c r="L10" s="69">
        <v>7</v>
      </c>
      <c r="M10" s="69">
        <v>6.6</v>
      </c>
      <c r="N10" s="69">
        <v>6.3</v>
      </c>
      <c r="O10" s="69">
        <v>6</v>
      </c>
      <c r="P10" s="69">
        <v>6.5</v>
      </c>
      <c r="Q10" s="69"/>
      <c r="R10" s="70">
        <f>L10+M10+N10+O10+P10</f>
        <v>32.4</v>
      </c>
      <c r="S10" s="70"/>
      <c r="T10" s="71">
        <f>R10*2</f>
        <v>64.8</v>
      </c>
      <c r="U10" s="72" t="s">
        <v>39</v>
      </c>
    </row>
    <row r="11" spans="1:22" s="9" customFormat="1" ht="34.5" customHeight="1">
      <c r="A11" s="73"/>
      <c r="B11" s="74"/>
      <c r="C11" s="88"/>
      <c r="D11" s="75"/>
      <c r="E11" s="76"/>
      <c r="F11" s="77"/>
      <c r="G11" s="78"/>
      <c r="H11" s="76"/>
      <c r="I11" s="77"/>
      <c r="J11" s="77"/>
      <c r="K11" s="79"/>
      <c r="L11" s="89"/>
      <c r="M11" s="89"/>
      <c r="N11" s="89"/>
      <c r="O11" s="89"/>
      <c r="P11" s="89"/>
      <c r="Q11" s="89"/>
      <c r="R11" s="90"/>
      <c r="S11" s="90"/>
      <c r="T11" s="91"/>
      <c r="U11" s="92"/>
    </row>
    <row r="12" spans="1:22" ht="28.5" customHeight="1">
      <c r="D12" s="93" t="s">
        <v>23</v>
      </c>
      <c r="K12" s="63" t="s">
        <v>113</v>
      </c>
    </row>
    <row r="13" spans="1:22" ht="10.5" customHeight="1">
      <c r="D13" s="93"/>
    </row>
    <row r="14" spans="1:22" ht="38.25" customHeight="1">
      <c r="D14" s="93" t="s">
        <v>24</v>
      </c>
      <c r="K14" s="63" t="s">
        <v>324</v>
      </c>
    </row>
  </sheetData>
  <mergeCells count="25">
    <mergeCell ref="A1:U1"/>
    <mergeCell ref="A2:U2"/>
    <mergeCell ref="A3:U3"/>
    <mergeCell ref="A5:U5"/>
    <mergeCell ref="A8:A9"/>
    <mergeCell ref="B8:B9"/>
    <mergeCell ref="C8:C9"/>
    <mergeCell ref="D8:D9"/>
    <mergeCell ref="E8:E9"/>
    <mergeCell ref="F8:F9"/>
    <mergeCell ref="T8:T9"/>
    <mergeCell ref="U8:U9"/>
    <mergeCell ref="A4:U4"/>
    <mergeCell ref="N8:N9"/>
    <mergeCell ref="O8:O9"/>
    <mergeCell ref="P8:P9"/>
    <mergeCell ref="Q8:Q9"/>
    <mergeCell ref="R8:R9"/>
    <mergeCell ref="S8:S9"/>
    <mergeCell ref="G8:G9"/>
    <mergeCell ref="H8:H9"/>
    <mergeCell ref="I8:I9"/>
    <mergeCell ref="K8:K9"/>
    <mergeCell ref="L8:L9"/>
    <mergeCell ref="M8:M9"/>
  </mergeCells>
  <pageMargins left="0.28000000000000003" right="0.19685039370078741" top="0.35433070866141736" bottom="0.31496062992125984" header="0.31496062992125984" footer="0.31496062992125984"/>
  <pageSetup paperSize="9" scale="70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X17"/>
  <sheetViews>
    <sheetView view="pageBreakPreview" zoomScale="75" zoomScaleNormal="100" zoomScaleSheetLayoutView="75" workbookViewId="0">
      <selection activeCell="L10" sqref="L10"/>
    </sheetView>
  </sheetViews>
  <sheetFormatPr defaultRowHeight="12.75"/>
  <cols>
    <col min="1" max="1" width="4.5703125" style="9" customWidth="1"/>
    <col min="2" max="2" width="4.5703125" style="9" hidden="1" customWidth="1"/>
    <col min="3" max="3" width="5" style="9" hidden="1" customWidth="1"/>
    <col min="4" max="4" width="20.28515625" style="9" customWidth="1"/>
    <col min="5" max="5" width="10.140625" style="9" customWidth="1"/>
    <col min="6" max="6" width="5.85546875" style="9" customWidth="1"/>
    <col min="7" max="7" width="39.42578125" style="9" customWidth="1"/>
    <col min="8" max="8" width="10.7109375" style="9" customWidth="1"/>
    <col min="9" max="9" width="16.42578125" style="9" customWidth="1"/>
    <col min="10" max="10" width="19.5703125" style="9" hidden="1" customWidth="1"/>
    <col min="11" max="11" width="27.42578125" style="9" customWidth="1"/>
    <col min="12" max="12" width="7" style="9" customWidth="1"/>
    <col min="13" max="13" width="12.85546875" style="9" customWidth="1"/>
    <col min="14" max="18" width="10" style="9" customWidth="1"/>
    <col min="19" max="19" width="6.140625" style="9" customWidth="1"/>
    <col min="20" max="20" width="11.7109375" style="9" customWidth="1"/>
    <col min="21" max="21" width="6" style="9" customWidth="1"/>
    <col min="22" max="22" width="12" style="9" customWidth="1"/>
    <col min="23" max="258" width="9.140625" style="9"/>
    <col min="259" max="259" width="4.7109375" style="9" customWidth="1"/>
    <col min="260" max="260" width="6.140625" style="9" customWidth="1"/>
    <col min="261" max="261" width="0" style="9" hidden="1" customWidth="1"/>
    <col min="262" max="262" width="26" style="9" customWidth="1"/>
    <col min="263" max="263" width="7.28515625" style="9" customWidth="1"/>
    <col min="264" max="264" width="5.85546875" style="9" customWidth="1"/>
    <col min="265" max="265" width="38.5703125" style="9" customWidth="1"/>
    <col min="266" max="266" width="8.42578125" style="9" customWidth="1"/>
    <col min="267" max="267" width="16.42578125" style="9" customWidth="1"/>
    <col min="268" max="268" width="0" style="9" hidden="1" customWidth="1"/>
    <col min="269" max="269" width="21.42578125" style="9" customWidth="1"/>
    <col min="270" max="274" width="10" style="9" customWidth="1"/>
    <col min="275" max="275" width="5" style="9" customWidth="1"/>
    <col min="276" max="277" width="11.7109375" style="9" customWidth="1"/>
    <col min="278" max="278" width="12" style="9" customWidth="1"/>
    <col min="279" max="514" width="9.140625" style="9"/>
    <col min="515" max="515" width="4.7109375" style="9" customWidth="1"/>
    <col min="516" max="516" width="6.140625" style="9" customWidth="1"/>
    <col min="517" max="517" width="0" style="9" hidden="1" customWidth="1"/>
    <col min="518" max="518" width="26" style="9" customWidth="1"/>
    <col min="519" max="519" width="7.28515625" style="9" customWidth="1"/>
    <col min="520" max="520" width="5.85546875" style="9" customWidth="1"/>
    <col min="521" max="521" width="38.5703125" style="9" customWidth="1"/>
    <col min="522" max="522" width="8.42578125" style="9" customWidth="1"/>
    <col min="523" max="523" width="16.42578125" style="9" customWidth="1"/>
    <col min="524" max="524" width="0" style="9" hidden="1" customWidth="1"/>
    <col min="525" max="525" width="21.42578125" style="9" customWidth="1"/>
    <col min="526" max="530" width="10" style="9" customWidth="1"/>
    <col min="531" max="531" width="5" style="9" customWidth="1"/>
    <col min="532" max="533" width="11.7109375" style="9" customWidth="1"/>
    <col min="534" max="534" width="12" style="9" customWidth="1"/>
    <col min="535" max="770" width="9.140625" style="9"/>
    <col min="771" max="771" width="4.7109375" style="9" customWidth="1"/>
    <col min="772" max="772" width="6.140625" style="9" customWidth="1"/>
    <col min="773" max="773" width="0" style="9" hidden="1" customWidth="1"/>
    <col min="774" max="774" width="26" style="9" customWidth="1"/>
    <col min="775" max="775" width="7.28515625" style="9" customWidth="1"/>
    <col min="776" max="776" width="5.85546875" style="9" customWidth="1"/>
    <col min="777" max="777" width="38.5703125" style="9" customWidth="1"/>
    <col min="778" max="778" width="8.42578125" style="9" customWidth="1"/>
    <col min="779" max="779" width="16.42578125" style="9" customWidth="1"/>
    <col min="780" max="780" width="0" style="9" hidden="1" customWidth="1"/>
    <col min="781" max="781" width="21.42578125" style="9" customWidth="1"/>
    <col min="782" max="786" width="10" style="9" customWidth="1"/>
    <col min="787" max="787" width="5" style="9" customWidth="1"/>
    <col min="788" max="789" width="11.7109375" style="9" customWidth="1"/>
    <col min="790" max="790" width="12" style="9" customWidth="1"/>
    <col min="791" max="1026" width="9.140625" style="9"/>
    <col min="1027" max="1027" width="4.7109375" style="9" customWidth="1"/>
    <col min="1028" max="1028" width="6.140625" style="9" customWidth="1"/>
    <col min="1029" max="1029" width="0" style="9" hidden="1" customWidth="1"/>
    <col min="1030" max="1030" width="26" style="9" customWidth="1"/>
    <col min="1031" max="1031" width="7.28515625" style="9" customWidth="1"/>
    <col min="1032" max="1032" width="5.85546875" style="9" customWidth="1"/>
    <col min="1033" max="1033" width="38.5703125" style="9" customWidth="1"/>
    <col min="1034" max="1034" width="8.42578125" style="9" customWidth="1"/>
    <col min="1035" max="1035" width="16.42578125" style="9" customWidth="1"/>
    <col min="1036" max="1036" width="0" style="9" hidden="1" customWidth="1"/>
    <col min="1037" max="1037" width="21.42578125" style="9" customWidth="1"/>
    <col min="1038" max="1042" width="10" style="9" customWidth="1"/>
    <col min="1043" max="1043" width="5" style="9" customWidth="1"/>
    <col min="1044" max="1045" width="11.7109375" style="9" customWidth="1"/>
    <col min="1046" max="1046" width="12" style="9" customWidth="1"/>
    <col min="1047" max="1282" width="9.140625" style="9"/>
    <col min="1283" max="1283" width="4.7109375" style="9" customWidth="1"/>
    <col min="1284" max="1284" width="6.140625" style="9" customWidth="1"/>
    <col min="1285" max="1285" width="0" style="9" hidden="1" customWidth="1"/>
    <col min="1286" max="1286" width="26" style="9" customWidth="1"/>
    <col min="1287" max="1287" width="7.28515625" style="9" customWidth="1"/>
    <col min="1288" max="1288" width="5.85546875" style="9" customWidth="1"/>
    <col min="1289" max="1289" width="38.5703125" style="9" customWidth="1"/>
    <col min="1290" max="1290" width="8.42578125" style="9" customWidth="1"/>
    <col min="1291" max="1291" width="16.42578125" style="9" customWidth="1"/>
    <col min="1292" max="1292" width="0" style="9" hidden="1" customWidth="1"/>
    <col min="1293" max="1293" width="21.42578125" style="9" customWidth="1"/>
    <col min="1294" max="1298" width="10" style="9" customWidth="1"/>
    <col min="1299" max="1299" width="5" style="9" customWidth="1"/>
    <col min="1300" max="1301" width="11.7109375" style="9" customWidth="1"/>
    <col min="1302" max="1302" width="12" style="9" customWidth="1"/>
    <col min="1303" max="1538" width="9.140625" style="9"/>
    <col min="1539" max="1539" width="4.7109375" style="9" customWidth="1"/>
    <col min="1540" max="1540" width="6.140625" style="9" customWidth="1"/>
    <col min="1541" max="1541" width="0" style="9" hidden="1" customWidth="1"/>
    <col min="1542" max="1542" width="26" style="9" customWidth="1"/>
    <col min="1543" max="1543" width="7.28515625" style="9" customWidth="1"/>
    <col min="1544" max="1544" width="5.85546875" style="9" customWidth="1"/>
    <col min="1545" max="1545" width="38.5703125" style="9" customWidth="1"/>
    <col min="1546" max="1546" width="8.42578125" style="9" customWidth="1"/>
    <col min="1547" max="1547" width="16.42578125" style="9" customWidth="1"/>
    <col min="1548" max="1548" width="0" style="9" hidden="1" customWidth="1"/>
    <col min="1549" max="1549" width="21.42578125" style="9" customWidth="1"/>
    <col min="1550" max="1554" width="10" style="9" customWidth="1"/>
    <col min="1555" max="1555" width="5" style="9" customWidth="1"/>
    <col min="1556" max="1557" width="11.7109375" style="9" customWidth="1"/>
    <col min="1558" max="1558" width="12" style="9" customWidth="1"/>
    <col min="1559" max="1794" width="9.140625" style="9"/>
    <col min="1795" max="1795" width="4.7109375" style="9" customWidth="1"/>
    <col min="1796" max="1796" width="6.140625" style="9" customWidth="1"/>
    <col min="1797" max="1797" width="0" style="9" hidden="1" customWidth="1"/>
    <col min="1798" max="1798" width="26" style="9" customWidth="1"/>
    <col min="1799" max="1799" width="7.28515625" style="9" customWidth="1"/>
    <col min="1800" max="1800" width="5.85546875" style="9" customWidth="1"/>
    <col min="1801" max="1801" width="38.5703125" style="9" customWidth="1"/>
    <col min="1802" max="1802" width="8.42578125" style="9" customWidth="1"/>
    <col min="1803" max="1803" width="16.42578125" style="9" customWidth="1"/>
    <col min="1804" max="1804" width="0" style="9" hidden="1" customWidth="1"/>
    <col min="1805" max="1805" width="21.42578125" style="9" customWidth="1"/>
    <col min="1806" max="1810" width="10" style="9" customWidth="1"/>
    <col min="1811" max="1811" width="5" style="9" customWidth="1"/>
    <col min="1812" max="1813" width="11.7109375" style="9" customWidth="1"/>
    <col min="1814" max="1814" width="12" style="9" customWidth="1"/>
    <col min="1815" max="2050" width="9.140625" style="9"/>
    <col min="2051" max="2051" width="4.7109375" style="9" customWidth="1"/>
    <col min="2052" max="2052" width="6.140625" style="9" customWidth="1"/>
    <col min="2053" max="2053" width="0" style="9" hidden="1" customWidth="1"/>
    <col min="2054" max="2054" width="26" style="9" customWidth="1"/>
    <col min="2055" max="2055" width="7.28515625" style="9" customWidth="1"/>
    <col min="2056" max="2056" width="5.85546875" style="9" customWidth="1"/>
    <col min="2057" max="2057" width="38.5703125" style="9" customWidth="1"/>
    <col min="2058" max="2058" width="8.42578125" style="9" customWidth="1"/>
    <col min="2059" max="2059" width="16.42578125" style="9" customWidth="1"/>
    <col min="2060" max="2060" width="0" style="9" hidden="1" customWidth="1"/>
    <col min="2061" max="2061" width="21.42578125" style="9" customWidth="1"/>
    <col min="2062" max="2066" width="10" style="9" customWidth="1"/>
    <col min="2067" max="2067" width="5" style="9" customWidth="1"/>
    <col min="2068" max="2069" width="11.7109375" style="9" customWidth="1"/>
    <col min="2070" max="2070" width="12" style="9" customWidth="1"/>
    <col min="2071" max="2306" width="9.140625" style="9"/>
    <col min="2307" max="2307" width="4.7109375" style="9" customWidth="1"/>
    <col min="2308" max="2308" width="6.140625" style="9" customWidth="1"/>
    <col min="2309" max="2309" width="0" style="9" hidden="1" customWidth="1"/>
    <col min="2310" max="2310" width="26" style="9" customWidth="1"/>
    <col min="2311" max="2311" width="7.28515625" style="9" customWidth="1"/>
    <col min="2312" max="2312" width="5.85546875" style="9" customWidth="1"/>
    <col min="2313" max="2313" width="38.5703125" style="9" customWidth="1"/>
    <col min="2314" max="2314" width="8.42578125" style="9" customWidth="1"/>
    <col min="2315" max="2315" width="16.42578125" style="9" customWidth="1"/>
    <col min="2316" max="2316" width="0" style="9" hidden="1" customWidth="1"/>
    <col min="2317" max="2317" width="21.42578125" style="9" customWidth="1"/>
    <col min="2318" max="2322" width="10" style="9" customWidth="1"/>
    <col min="2323" max="2323" width="5" style="9" customWidth="1"/>
    <col min="2324" max="2325" width="11.7109375" style="9" customWidth="1"/>
    <col min="2326" max="2326" width="12" style="9" customWidth="1"/>
    <col min="2327" max="2562" width="9.140625" style="9"/>
    <col min="2563" max="2563" width="4.7109375" style="9" customWidth="1"/>
    <col min="2564" max="2564" width="6.140625" style="9" customWidth="1"/>
    <col min="2565" max="2565" width="0" style="9" hidden="1" customWidth="1"/>
    <col min="2566" max="2566" width="26" style="9" customWidth="1"/>
    <col min="2567" max="2567" width="7.28515625" style="9" customWidth="1"/>
    <col min="2568" max="2568" width="5.85546875" style="9" customWidth="1"/>
    <col min="2569" max="2569" width="38.5703125" style="9" customWidth="1"/>
    <col min="2570" max="2570" width="8.42578125" style="9" customWidth="1"/>
    <col min="2571" max="2571" width="16.42578125" style="9" customWidth="1"/>
    <col min="2572" max="2572" width="0" style="9" hidden="1" customWidth="1"/>
    <col min="2573" max="2573" width="21.42578125" style="9" customWidth="1"/>
    <col min="2574" max="2578" width="10" style="9" customWidth="1"/>
    <col min="2579" max="2579" width="5" style="9" customWidth="1"/>
    <col min="2580" max="2581" width="11.7109375" style="9" customWidth="1"/>
    <col min="2582" max="2582" width="12" style="9" customWidth="1"/>
    <col min="2583" max="2818" width="9.140625" style="9"/>
    <col min="2819" max="2819" width="4.7109375" style="9" customWidth="1"/>
    <col min="2820" max="2820" width="6.140625" style="9" customWidth="1"/>
    <col min="2821" max="2821" width="0" style="9" hidden="1" customWidth="1"/>
    <col min="2822" max="2822" width="26" style="9" customWidth="1"/>
    <col min="2823" max="2823" width="7.28515625" style="9" customWidth="1"/>
    <col min="2824" max="2824" width="5.85546875" style="9" customWidth="1"/>
    <col min="2825" max="2825" width="38.5703125" style="9" customWidth="1"/>
    <col min="2826" max="2826" width="8.42578125" style="9" customWidth="1"/>
    <col min="2827" max="2827" width="16.42578125" style="9" customWidth="1"/>
    <col min="2828" max="2828" width="0" style="9" hidden="1" customWidth="1"/>
    <col min="2829" max="2829" width="21.42578125" style="9" customWidth="1"/>
    <col min="2830" max="2834" width="10" style="9" customWidth="1"/>
    <col min="2835" max="2835" width="5" style="9" customWidth="1"/>
    <col min="2836" max="2837" width="11.7109375" style="9" customWidth="1"/>
    <col min="2838" max="2838" width="12" style="9" customWidth="1"/>
    <col min="2839" max="3074" width="9.140625" style="9"/>
    <col min="3075" max="3075" width="4.7109375" style="9" customWidth="1"/>
    <col min="3076" max="3076" width="6.140625" style="9" customWidth="1"/>
    <col min="3077" max="3077" width="0" style="9" hidden="1" customWidth="1"/>
    <col min="3078" max="3078" width="26" style="9" customWidth="1"/>
    <col min="3079" max="3079" width="7.28515625" style="9" customWidth="1"/>
    <col min="3080" max="3080" width="5.85546875" style="9" customWidth="1"/>
    <col min="3081" max="3081" width="38.5703125" style="9" customWidth="1"/>
    <col min="3082" max="3082" width="8.42578125" style="9" customWidth="1"/>
    <col min="3083" max="3083" width="16.42578125" style="9" customWidth="1"/>
    <col min="3084" max="3084" width="0" style="9" hidden="1" customWidth="1"/>
    <col min="3085" max="3085" width="21.42578125" style="9" customWidth="1"/>
    <col min="3086" max="3090" width="10" style="9" customWidth="1"/>
    <col min="3091" max="3091" width="5" style="9" customWidth="1"/>
    <col min="3092" max="3093" width="11.7109375" style="9" customWidth="1"/>
    <col min="3094" max="3094" width="12" style="9" customWidth="1"/>
    <col min="3095" max="3330" width="9.140625" style="9"/>
    <col min="3331" max="3331" width="4.7109375" style="9" customWidth="1"/>
    <col min="3332" max="3332" width="6.140625" style="9" customWidth="1"/>
    <col min="3333" max="3333" width="0" style="9" hidden="1" customWidth="1"/>
    <col min="3334" max="3334" width="26" style="9" customWidth="1"/>
    <col min="3335" max="3335" width="7.28515625" style="9" customWidth="1"/>
    <col min="3336" max="3336" width="5.85546875" style="9" customWidth="1"/>
    <col min="3337" max="3337" width="38.5703125" style="9" customWidth="1"/>
    <col min="3338" max="3338" width="8.42578125" style="9" customWidth="1"/>
    <col min="3339" max="3339" width="16.42578125" style="9" customWidth="1"/>
    <col min="3340" max="3340" width="0" style="9" hidden="1" customWidth="1"/>
    <col min="3341" max="3341" width="21.42578125" style="9" customWidth="1"/>
    <col min="3342" max="3346" width="10" style="9" customWidth="1"/>
    <col min="3347" max="3347" width="5" style="9" customWidth="1"/>
    <col min="3348" max="3349" width="11.7109375" style="9" customWidth="1"/>
    <col min="3350" max="3350" width="12" style="9" customWidth="1"/>
    <col min="3351" max="3586" width="9.140625" style="9"/>
    <col min="3587" max="3587" width="4.7109375" style="9" customWidth="1"/>
    <col min="3588" max="3588" width="6.140625" style="9" customWidth="1"/>
    <col min="3589" max="3589" width="0" style="9" hidden="1" customWidth="1"/>
    <col min="3590" max="3590" width="26" style="9" customWidth="1"/>
    <col min="3591" max="3591" width="7.28515625" style="9" customWidth="1"/>
    <col min="3592" max="3592" width="5.85546875" style="9" customWidth="1"/>
    <col min="3593" max="3593" width="38.5703125" style="9" customWidth="1"/>
    <col min="3594" max="3594" width="8.42578125" style="9" customWidth="1"/>
    <col min="3595" max="3595" width="16.42578125" style="9" customWidth="1"/>
    <col min="3596" max="3596" width="0" style="9" hidden="1" customWidth="1"/>
    <col min="3597" max="3597" width="21.42578125" style="9" customWidth="1"/>
    <col min="3598" max="3602" width="10" style="9" customWidth="1"/>
    <col min="3603" max="3603" width="5" style="9" customWidth="1"/>
    <col min="3604" max="3605" width="11.7109375" style="9" customWidth="1"/>
    <col min="3606" max="3606" width="12" style="9" customWidth="1"/>
    <col min="3607" max="3842" width="9.140625" style="9"/>
    <col min="3843" max="3843" width="4.7109375" style="9" customWidth="1"/>
    <col min="3844" max="3844" width="6.140625" style="9" customWidth="1"/>
    <col min="3845" max="3845" width="0" style="9" hidden="1" customWidth="1"/>
    <col min="3846" max="3846" width="26" style="9" customWidth="1"/>
    <col min="3847" max="3847" width="7.28515625" style="9" customWidth="1"/>
    <col min="3848" max="3848" width="5.85546875" style="9" customWidth="1"/>
    <col min="3849" max="3849" width="38.5703125" style="9" customWidth="1"/>
    <col min="3850" max="3850" width="8.42578125" style="9" customWidth="1"/>
    <col min="3851" max="3851" width="16.42578125" style="9" customWidth="1"/>
    <col min="3852" max="3852" width="0" style="9" hidden="1" customWidth="1"/>
    <col min="3853" max="3853" width="21.42578125" style="9" customWidth="1"/>
    <col min="3854" max="3858" width="10" style="9" customWidth="1"/>
    <col min="3859" max="3859" width="5" style="9" customWidth="1"/>
    <col min="3860" max="3861" width="11.7109375" style="9" customWidth="1"/>
    <col min="3862" max="3862" width="12" style="9" customWidth="1"/>
    <col min="3863" max="4098" width="9.140625" style="9"/>
    <col min="4099" max="4099" width="4.7109375" style="9" customWidth="1"/>
    <col min="4100" max="4100" width="6.140625" style="9" customWidth="1"/>
    <col min="4101" max="4101" width="0" style="9" hidden="1" customWidth="1"/>
    <col min="4102" max="4102" width="26" style="9" customWidth="1"/>
    <col min="4103" max="4103" width="7.28515625" style="9" customWidth="1"/>
    <col min="4104" max="4104" width="5.85546875" style="9" customWidth="1"/>
    <col min="4105" max="4105" width="38.5703125" style="9" customWidth="1"/>
    <col min="4106" max="4106" width="8.42578125" style="9" customWidth="1"/>
    <col min="4107" max="4107" width="16.42578125" style="9" customWidth="1"/>
    <col min="4108" max="4108" width="0" style="9" hidden="1" customWidth="1"/>
    <col min="4109" max="4109" width="21.42578125" style="9" customWidth="1"/>
    <col min="4110" max="4114" width="10" style="9" customWidth="1"/>
    <col min="4115" max="4115" width="5" style="9" customWidth="1"/>
    <col min="4116" max="4117" width="11.7109375" style="9" customWidth="1"/>
    <col min="4118" max="4118" width="12" style="9" customWidth="1"/>
    <col min="4119" max="4354" width="9.140625" style="9"/>
    <col min="4355" max="4355" width="4.7109375" style="9" customWidth="1"/>
    <col min="4356" max="4356" width="6.140625" style="9" customWidth="1"/>
    <col min="4357" max="4357" width="0" style="9" hidden="1" customWidth="1"/>
    <col min="4358" max="4358" width="26" style="9" customWidth="1"/>
    <col min="4359" max="4359" width="7.28515625" style="9" customWidth="1"/>
    <col min="4360" max="4360" width="5.85546875" style="9" customWidth="1"/>
    <col min="4361" max="4361" width="38.5703125" style="9" customWidth="1"/>
    <col min="4362" max="4362" width="8.42578125" style="9" customWidth="1"/>
    <col min="4363" max="4363" width="16.42578125" style="9" customWidth="1"/>
    <col min="4364" max="4364" width="0" style="9" hidden="1" customWidth="1"/>
    <col min="4365" max="4365" width="21.42578125" style="9" customWidth="1"/>
    <col min="4366" max="4370" width="10" style="9" customWidth="1"/>
    <col min="4371" max="4371" width="5" style="9" customWidth="1"/>
    <col min="4372" max="4373" width="11.7109375" style="9" customWidth="1"/>
    <col min="4374" max="4374" width="12" style="9" customWidth="1"/>
    <col min="4375" max="4610" width="9.140625" style="9"/>
    <col min="4611" max="4611" width="4.7109375" style="9" customWidth="1"/>
    <col min="4612" max="4612" width="6.140625" style="9" customWidth="1"/>
    <col min="4613" max="4613" width="0" style="9" hidden="1" customWidth="1"/>
    <col min="4614" max="4614" width="26" style="9" customWidth="1"/>
    <col min="4615" max="4615" width="7.28515625" style="9" customWidth="1"/>
    <col min="4616" max="4616" width="5.85546875" style="9" customWidth="1"/>
    <col min="4617" max="4617" width="38.5703125" style="9" customWidth="1"/>
    <col min="4618" max="4618" width="8.42578125" style="9" customWidth="1"/>
    <col min="4619" max="4619" width="16.42578125" style="9" customWidth="1"/>
    <col min="4620" max="4620" width="0" style="9" hidden="1" customWidth="1"/>
    <col min="4621" max="4621" width="21.42578125" style="9" customWidth="1"/>
    <col min="4622" max="4626" width="10" style="9" customWidth="1"/>
    <col min="4627" max="4627" width="5" style="9" customWidth="1"/>
    <col min="4628" max="4629" width="11.7109375" style="9" customWidth="1"/>
    <col min="4630" max="4630" width="12" style="9" customWidth="1"/>
    <col min="4631" max="4866" width="9.140625" style="9"/>
    <col min="4867" max="4867" width="4.7109375" style="9" customWidth="1"/>
    <col min="4868" max="4868" width="6.140625" style="9" customWidth="1"/>
    <col min="4869" max="4869" width="0" style="9" hidden="1" customWidth="1"/>
    <col min="4870" max="4870" width="26" style="9" customWidth="1"/>
    <col min="4871" max="4871" width="7.28515625" style="9" customWidth="1"/>
    <col min="4872" max="4872" width="5.85546875" style="9" customWidth="1"/>
    <col min="4873" max="4873" width="38.5703125" style="9" customWidth="1"/>
    <col min="4874" max="4874" width="8.42578125" style="9" customWidth="1"/>
    <col min="4875" max="4875" width="16.42578125" style="9" customWidth="1"/>
    <col min="4876" max="4876" width="0" style="9" hidden="1" customWidth="1"/>
    <col min="4877" max="4877" width="21.42578125" style="9" customWidth="1"/>
    <col min="4878" max="4882" width="10" style="9" customWidth="1"/>
    <col min="4883" max="4883" width="5" style="9" customWidth="1"/>
    <col min="4884" max="4885" width="11.7109375" style="9" customWidth="1"/>
    <col min="4886" max="4886" width="12" style="9" customWidth="1"/>
    <col min="4887" max="5122" width="9.140625" style="9"/>
    <col min="5123" max="5123" width="4.7109375" style="9" customWidth="1"/>
    <col min="5124" max="5124" width="6.140625" style="9" customWidth="1"/>
    <col min="5125" max="5125" width="0" style="9" hidden="1" customWidth="1"/>
    <col min="5126" max="5126" width="26" style="9" customWidth="1"/>
    <col min="5127" max="5127" width="7.28515625" style="9" customWidth="1"/>
    <col min="5128" max="5128" width="5.85546875" style="9" customWidth="1"/>
    <col min="5129" max="5129" width="38.5703125" style="9" customWidth="1"/>
    <col min="5130" max="5130" width="8.42578125" style="9" customWidth="1"/>
    <col min="5131" max="5131" width="16.42578125" style="9" customWidth="1"/>
    <col min="5132" max="5132" width="0" style="9" hidden="1" customWidth="1"/>
    <col min="5133" max="5133" width="21.42578125" style="9" customWidth="1"/>
    <col min="5134" max="5138" width="10" style="9" customWidth="1"/>
    <col min="5139" max="5139" width="5" style="9" customWidth="1"/>
    <col min="5140" max="5141" width="11.7109375" style="9" customWidth="1"/>
    <col min="5142" max="5142" width="12" style="9" customWidth="1"/>
    <col min="5143" max="5378" width="9.140625" style="9"/>
    <col min="5379" max="5379" width="4.7109375" style="9" customWidth="1"/>
    <col min="5380" max="5380" width="6.140625" style="9" customWidth="1"/>
    <col min="5381" max="5381" width="0" style="9" hidden="1" customWidth="1"/>
    <col min="5382" max="5382" width="26" style="9" customWidth="1"/>
    <col min="5383" max="5383" width="7.28515625" style="9" customWidth="1"/>
    <col min="5384" max="5384" width="5.85546875" style="9" customWidth="1"/>
    <col min="5385" max="5385" width="38.5703125" style="9" customWidth="1"/>
    <col min="5386" max="5386" width="8.42578125" style="9" customWidth="1"/>
    <col min="5387" max="5387" width="16.42578125" style="9" customWidth="1"/>
    <col min="5388" max="5388" width="0" style="9" hidden="1" customWidth="1"/>
    <col min="5389" max="5389" width="21.42578125" style="9" customWidth="1"/>
    <col min="5390" max="5394" width="10" style="9" customWidth="1"/>
    <col min="5395" max="5395" width="5" style="9" customWidth="1"/>
    <col min="5396" max="5397" width="11.7109375" style="9" customWidth="1"/>
    <col min="5398" max="5398" width="12" style="9" customWidth="1"/>
    <col min="5399" max="5634" width="9.140625" style="9"/>
    <col min="5635" max="5635" width="4.7109375" style="9" customWidth="1"/>
    <col min="5636" max="5636" width="6.140625" style="9" customWidth="1"/>
    <col min="5637" max="5637" width="0" style="9" hidden="1" customWidth="1"/>
    <col min="5638" max="5638" width="26" style="9" customWidth="1"/>
    <col min="5639" max="5639" width="7.28515625" style="9" customWidth="1"/>
    <col min="5640" max="5640" width="5.85546875" style="9" customWidth="1"/>
    <col min="5641" max="5641" width="38.5703125" style="9" customWidth="1"/>
    <col min="5642" max="5642" width="8.42578125" style="9" customWidth="1"/>
    <col min="5643" max="5643" width="16.42578125" style="9" customWidth="1"/>
    <col min="5644" max="5644" width="0" style="9" hidden="1" customWidth="1"/>
    <col min="5645" max="5645" width="21.42578125" style="9" customWidth="1"/>
    <col min="5646" max="5650" width="10" style="9" customWidth="1"/>
    <col min="5651" max="5651" width="5" style="9" customWidth="1"/>
    <col min="5652" max="5653" width="11.7109375" style="9" customWidth="1"/>
    <col min="5654" max="5654" width="12" style="9" customWidth="1"/>
    <col min="5655" max="5890" width="9.140625" style="9"/>
    <col min="5891" max="5891" width="4.7109375" style="9" customWidth="1"/>
    <col min="5892" max="5892" width="6.140625" style="9" customWidth="1"/>
    <col min="5893" max="5893" width="0" style="9" hidden="1" customWidth="1"/>
    <col min="5894" max="5894" width="26" style="9" customWidth="1"/>
    <col min="5895" max="5895" width="7.28515625" style="9" customWidth="1"/>
    <col min="5896" max="5896" width="5.85546875" style="9" customWidth="1"/>
    <col min="5897" max="5897" width="38.5703125" style="9" customWidth="1"/>
    <col min="5898" max="5898" width="8.42578125" style="9" customWidth="1"/>
    <col min="5899" max="5899" width="16.42578125" style="9" customWidth="1"/>
    <col min="5900" max="5900" width="0" style="9" hidden="1" customWidth="1"/>
    <col min="5901" max="5901" width="21.42578125" style="9" customWidth="1"/>
    <col min="5902" max="5906" width="10" style="9" customWidth="1"/>
    <col min="5907" max="5907" width="5" style="9" customWidth="1"/>
    <col min="5908" max="5909" width="11.7109375" style="9" customWidth="1"/>
    <col min="5910" max="5910" width="12" style="9" customWidth="1"/>
    <col min="5911" max="6146" width="9.140625" style="9"/>
    <col min="6147" max="6147" width="4.7109375" style="9" customWidth="1"/>
    <col min="6148" max="6148" width="6.140625" style="9" customWidth="1"/>
    <col min="6149" max="6149" width="0" style="9" hidden="1" customWidth="1"/>
    <col min="6150" max="6150" width="26" style="9" customWidth="1"/>
    <col min="6151" max="6151" width="7.28515625" style="9" customWidth="1"/>
    <col min="6152" max="6152" width="5.85546875" style="9" customWidth="1"/>
    <col min="6153" max="6153" width="38.5703125" style="9" customWidth="1"/>
    <col min="6154" max="6154" width="8.42578125" style="9" customWidth="1"/>
    <col min="6155" max="6155" width="16.42578125" style="9" customWidth="1"/>
    <col min="6156" max="6156" width="0" style="9" hidden="1" customWidth="1"/>
    <col min="6157" max="6157" width="21.42578125" style="9" customWidth="1"/>
    <col min="6158" max="6162" width="10" style="9" customWidth="1"/>
    <col min="6163" max="6163" width="5" style="9" customWidth="1"/>
    <col min="6164" max="6165" width="11.7109375" style="9" customWidth="1"/>
    <col min="6166" max="6166" width="12" style="9" customWidth="1"/>
    <col min="6167" max="6402" width="9.140625" style="9"/>
    <col min="6403" max="6403" width="4.7109375" style="9" customWidth="1"/>
    <col min="6404" max="6404" width="6.140625" style="9" customWidth="1"/>
    <col min="6405" max="6405" width="0" style="9" hidden="1" customWidth="1"/>
    <col min="6406" max="6406" width="26" style="9" customWidth="1"/>
    <col min="6407" max="6407" width="7.28515625" style="9" customWidth="1"/>
    <col min="6408" max="6408" width="5.85546875" style="9" customWidth="1"/>
    <col min="6409" max="6409" width="38.5703125" style="9" customWidth="1"/>
    <col min="6410" max="6410" width="8.42578125" style="9" customWidth="1"/>
    <col min="6411" max="6411" width="16.42578125" style="9" customWidth="1"/>
    <col min="6412" max="6412" width="0" style="9" hidden="1" customWidth="1"/>
    <col min="6413" max="6413" width="21.42578125" style="9" customWidth="1"/>
    <col min="6414" max="6418" width="10" style="9" customWidth="1"/>
    <col min="6419" max="6419" width="5" style="9" customWidth="1"/>
    <col min="6420" max="6421" width="11.7109375" style="9" customWidth="1"/>
    <col min="6422" max="6422" width="12" style="9" customWidth="1"/>
    <col min="6423" max="6658" width="9.140625" style="9"/>
    <col min="6659" max="6659" width="4.7109375" style="9" customWidth="1"/>
    <col min="6660" max="6660" width="6.140625" style="9" customWidth="1"/>
    <col min="6661" max="6661" width="0" style="9" hidden="1" customWidth="1"/>
    <col min="6662" max="6662" width="26" style="9" customWidth="1"/>
    <col min="6663" max="6663" width="7.28515625" style="9" customWidth="1"/>
    <col min="6664" max="6664" width="5.85546875" style="9" customWidth="1"/>
    <col min="6665" max="6665" width="38.5703125" style="9" customWidth="1"/>
    <col min="6666" max="6666" width="8.42578125" style="9" customWidth="1"/>
    <col min="6667" max="6667" width="16.42578125" style="9" customWidth="1"/>
    <col min="6668" max="6668" width="0" style="9" hidden="1" customWidth="1"/>
    <col min="6669" max="6669" width="21.42578125" style="9" customWidth="1"/>
    <col min="6670" max="6674" width="10" style="9" customWidth="1"/>
    <col min="6675" max="6675" width="5" style="9" customWidth="1"/>
    <col min="6676" max="6677" width="11.7109375" style="9" customWidth="1"/>
    <col min="6678" max="6678" width="12" style="9" customWidth="1"/>
    <col min="6679" max="6914" width="9.140625" style="9"/>
    <col min="6915" max="6915" width="4.7109375" style="9" customWidth="1"/>
    <col min="6916" max="6916" width="6.140625" style="9" customWidth="1"/>
    <col min="6917" max="6917" width="0" style="9" hidden="1" customWidth="1"/>
    <col min="6918" max="6918" width="26" style="9" customWidth="1"/>
    <col min="6919" max="6919" width="7.28515625" style="9" customWidth="1"/>
    <col min="6920" max="6920" width="5.85546875" style="9" customWidth="1"/>
    <col min="6921" max="6921" width="38.5703125" style="9" customWidth="1"/>
    <col min="6922" max="6922" width="8.42578125" style="9" customWidth="1"/>
    <col min="6923" max="6923" width="16.42578125" style="9" customWidth="1"/>
    <col min="6924" max="6924" width="0" style="9" hidden="1" customWidth="1"/>
    <col min="6925" max="6925" width="21.42578125" style="9" customWidth="1"/>
    <col min="6926" max="6930" width="10" style="9" customWidth="1"/>
    <col min="6931" max="6931" width="5" style="9" customWidth="1"/>
    <col min="6932" max="6933" width="11.7109375" style="9" customWidth="1"/>
    <col min="6934" max="6934" width="12" style="9" customWidth="1"/>
    <col min="6935" max="7170" width="9.140625" style="9"/>
    <col min="7171" max="7171" width="4.7109375" style="9" customWidth="1"/>
    <col min="7172" max="7172" width="6.140625" style="9" customWidth="1"/>
    <col min="7173" max="7173" width="0" style="9" hidden="1" customWidth="1"/>
    <col min="7174" max="7174" width="26" style="9" customWidth="1"/>
    <col min="7175" max="7175" width="7.28515625" style="9" customWidth="1"/>
    <col min="7176" max="7176" width="5.85546875" style="9" customWidth="1"/>
    <col min="7177" max="7177" width="38.5703125" style="9" customWidth="1"/>
    <col min="7178" max="7178" width="8.42578125" style="9" customWidth="1"/>
    <col min="7179" max="7179" width="16.42578125" style="9" customWidth="1"/>
    <col min="7180" max="7180" width="0" style="9" hidden="1" customWidth="1"/>
    <col min="7181" max="7181" width="21.42578125" style="9" customWidth="1"/>
    <col min="7182" max="7186" width="10" style="9" customWidth="1"/>
    <col min="7187" max="7187" width="5" style="9" customWidth="1"/>
    <col min="7188" max="7189" width="11.7109375" style="9" customWidth="1"/>
    <col min="7190" max="7190" width="12" style="9" customWidth="1"/>
    <col min="7191" max="7426" width="9.140625" style="9"/>
    <col min="7427" max="7427" width="4.7109375" style="9" customWidth="1"/>
    <col min="7428" max="7428" width="6.140625" style="9" customWidth="1"/>
    <col min="7429" max="7429" width="0" style="9" hidden="1" customWidth="1"/>
    <col min="7430" max="7430" width="26" style="9" customWidth="1"/>
    <col min="7431" max="7431" width="7.28515625" style="9" customWidth="1"/>
    <col min="7432" max="7432" width="5.85546875" style="9" customWidth="1"/>
    <col min="7433" max="7433" width="38.5703125" style="9" customWidth="1"/>
    <col min="7434" max="7434" width="8.42578125" style="9" customWidth="1"/>
    <col min="7435" max="7435" width="16.42578125" style="9" customWidth="1"/>
    <col min="7436" max="7436" width="0" style="9" hidden="1" customWidth="1"/>
    <col min="7437" max="7437" width="21.42578125" style="9" customWidth="1"/>
    <col min="7438" max="7442" width="10" style="9" customWidth="1"/>
    <col min="7443" max="7443" width="5" style="9" customWidth="1"/>
    <col min="7444" max="7445" width="11.7109375" style="9" customWidth="1"/>
    <col min="7446" max="7446" width="12" style="9" customWidth="1"/>
    <col min="7447" max="7682" width="9.140625" style="9"/>
    <col min="7683" max="7683" width="4.7109375" style="9" customWidth="1"/>
    <col min="7684" max="7684" width="6.140625" style="9" customWidth="1"/>
    <col min="7685" max="7685" width="0" style="9" hidden="1" customWidth="1"/>
    <col min="7686" max="7686" width="26" style="9" customWidth="1"/>
    <col min="7687" max="7687" width="7.28515625" style="9" customWidth="1"/>
    <col min="7688" max="7688" width="5.85546875" style="9" customWidth="1"/>
    <col min="7689" max="7689" width="38.5703125" style="9" customWidth="1"/>
    <col min="7690" max="7690" width="8.42578125" style="9" customWidth="1"/>
    <col min="7691" max="7691" width="16.42578125" style="9" customWidth="1"/>
    <col min="7692" max="7692" width="0" style="9" hidden="1" customWidth="1"/>
    <col min="7693" max="7693" width="21.42578125" style="9" customWidth="1"/>
    <col min="7694" max="7698" width="10" style="9" customWidth="1"/>
    <col min="7699" max="7699" width="5" style="9" customWidth="1"/>
    <col min="7700" max="7701" width="11.7109375" style="9" customWidth="1"/>
    <col min="7702" max="7702" width="12" style="9" customWidth="1"/>
    <col min="7703" max="7938" width="9.140625" style="9"/>
    <col min="7939" max="7939" width="4.7109375" style="9" customWidth="1"/>
    <col min="7940" max="7940" width="6.140625" style="9" customWidth="1"/>
    <col min="7941" max="7941" width="0" style="9" hidden="1" customWidth="1"/>
    <col min="7942" max="7942" width="26" style="9" customWidth="1"/>
    <col min="7943" max="7943" width="7.28515625" style="9" customWidth="1"/>
    <col min="7944" max="7944" width="5.85546875" style="9" customWidth="1"/>
    <col min="7945" max="7945" width="38.5703125" style="9" customWidth="1"/>
    <col min="7946" max="7946" width="8.42578125" style="9" customWidth="1"/>
    <col min="7947" max="7947" width="16.42578125" style="9" customWidth="1"/>
    <col min="7948" max="7948" width="0" style="9" hidden="1" customWidth="1"/>
    <col min="7949" max="7949" width="21.42578125" style="9" customWidth="1"/>
    <col min="7950" max="7954" width="10" style="9" customWidth="1"/>
    <col min="7955" max="7955" width="5" style="9" customWidth="1"/>
    <col min="7956" max="7957" width="11.7109375" style="9" customWidth="1"/>
    <col min="7958" max="7958" width="12" style="9" customWidth="1"/>
    <col min="7959" max="8194" width="9.140625" style="9"/>
    <col min="8195" max="8195" width="4.7109375" style="9" customWidth="1"/>
    <col min="8196" max="8196" width="6.140625" style="9" customWidth="1"/>
    <col min="8197" max="8197" width="0" style="9" hidden="1" customWidth="1"/>
    <col min="8198" max="8198" width="26" style="9" customWidth="1"/>
    <col min="8199" max="8199" width="7.28515625" style="9" customWidth="1"/>
    <col min="8200" max="8200" width="5.85546875" style="9" customWidth="1"/>
    <col min="8201" max="8201" width="38.5703125" style="9" customWidth="1"/>
    <col min="8202" max="8202" width="8.42578125" style="9" customWidth="1"/>
    <col min="8203" max="8203" width="16.42578125" style="9" customWidth="1"/>
    <col min="8204" max="8204" width="0" style="9" hidden="1" customWidth="1"/>
    <col min="8205" max="8205" width="21.42578125" style="9" customWidth="1"/>
    <col min="8206" max="8210" width="10" style="9" customWidth="1"/>
    <col min="8211" max="8211" width="5" style="9" customWidth="1"/>
    <col min="8212" max="8213" width="11.7109375" style="9" customWidth="1"/>
    <col min="8214" max="8214" width="12" style="9" customWidth="1"/>
    <col min="8215" max="8450" width="9.140625" style="9"/>
    <col min="8451" max="8451" width="4.7109375" style="9" customWidth="1"/>
    <col min="8452" max="8452" width="6.140625" style="9" customWidth="1"/>
    <col min="8453" max="8453" width="0" style="9" hidden="1" customWidth="1"/>
    <col min="8454" max="8454" width="26" style="9" customWidth="1"/>
    <col min="8455" max="8455" width="7.28515625" style="9" customWidth="1"/>
    <col min="8456" max="8456" width="5.85546875" style="9" customWidth="1"/>
    <col min="8457" max="8457" width="38.5703125" style="9" customWidth="1"/>
    <col min="8458" max="8458" width="8.42578125" style="9" customWidth="1"/>
    <col min="8459" max="8459" width="16.42578125" style="9" customWidth="1"/>
    <col min="8460" max="8460" width="0" style="9" hidden="1" customWidth="1"/>
    <col min="8461" max="8461" width="21.42578125" style="9" customWidth="1"/>
    <col min="8462" max="8466" width="10" style="9" customWidth="1"/>
    <col min="8467" max="8467" width="5" style="9" customWidth="1"/>
    <col min="8468" max="8469" width="11.7109375" style="9" customWidth="1"/>
    <col min="8470" max="8470" width="12" style="9" customWidth="1"/>
    <col min="8471" max="8706" width="9.140625" style="9"/>
    <col min="8707" max="8707" width="4.7109375" style="9" customWidth="1"/>
    <col min="8708" max="8708" width="6.140625" style="9" customWidth="1"/>
    <col min="8709" max="8709" width="0" style="9" hidden="1" customWidth="1"/>
    <col min="8710" max="8710" width="26" style="9" customWidth="1"/>
    <col min="8711" max="8711" width="7.28515625" style="9" customWidth="1"/>
    <col min="8712" max="8712" width="5.85546875" style="9" customWidth="1"/>
    <col min="8713" max="8713" width="38.5703125" style="9" customWidth="1"/>
    <col min="8714" max="8714" width="8.42578125" style="9" customWidth="1"/>
    <col min="8715" max="8715" width="16.42578125" style="9" customWidth="1"/>
    <col min="8716" max="8716" width="0" style="9" hidden="1" customWidth="1"/>
    <col min="8717" max="8717" width="21.42578125" style="9" customWidth="1"/>
    <col min="8718" max="8722" width="10" style="9" customWidth="1"/>
    <col min="8723" max="8723" width="5" style="9" customWidth="1"/>
    <col min="8724" max="8725" width="11.7109375" style="9" customWidth="1"/>
    <col min="8726" max="8726" width="12" style="9" customWidth="1"/>
    <col min="8727" max="8962" width="9.140625" style="9"/>
    <col min="8963" max="8963" width="4.7109375" style="9" customWidth="1"/>
    <col min="8964" max="8964" width="6.140625" style="9" customWidth="1"/>
    <col min="8965" max="8965" width="0" style="9" hidden="1" customWidth="1"/>
    <col min="8966" max="8966" width="26" style="9" customWidth="1"/>
    <col min="8967" max="8967" width="7.28515625" style="9" customWidth="1"/>
    <col min="8968" max="8968" width="5.85546875" style="9" customWidth="1"/>
    <col min="8969" max="8969" width="38.5703125" style="9" customWidth="1"/>
    <col min="8970" max="8970" width="8.42578125" style="9" customWidth="1"/>
    <col min="8971" max="8971" width="16.42578125" style="9" customWidth="1"/>
    <col min="8972" max="8972" width="0" style="9" hidden="1" customWidth="1"/>
    <col min="8973" max="8973" width="21.42578125" style="9" customWidth="1"/>
    <col min="8974" max="8978" width="10" style="9" customWidth="1"/>
    <col min="8979" max="8979" width="5" style="9" customWidth="1"/>
    <col min="8980" max="8981" width="11.7109375" style="9" customWidth="1"/>
    <col min="8982" max="8982" width="12" style="9" customWidth="1"/>
    <col min="8983" max="9218" width="9.140625" style="9"/>
    <col min="9219" max="9219" width="4.7109375" style="9" customWidth="1"/>
    <col min="9220" max="9220" width="6.140625" style="9" customWidth="1"/>
    <col min="9221" max="9221" width="0" style="9" hidden="1" customWidth="1"/>
    <col min="9222" max="9222" width="26" style="9" customWidth="1"/>
    <col min="9223" max="9223" width="7.28515625" style="9" customWidth="1"/>
    <col min="9224" max="9224" width="5.85546875" style="9" customWidth="1"/>
    <col min="9225" max="9225" width="38.5703125" style="9" customWidth="1"/>
    <col min="9226" max="9226" width="8.42578125" style="9" customWidth="1"/>
    <col min="9227" max="9227" width="16.42578125" style="9" customWidth="1"/>
    <col min="9228" max="9228" width="0" style="9" hidden="1" customWidth="1"/>
    <col min="9229" max="9229" width="21.42578125" style="9" customWidth="1"/>
    <col min="9230" max="9234" width="10" style="9" customWidth="1"/>
    <col min="9235" max="9235" width="5" style="9" customWidth="1"/>
    <col min="9236" max="9237" width="11.7109375" style="9" customWidth="1"/>
    <col min="9238" max="9238" width="12" style="9" customWidth="1"/>
    <col min="9239" max="9474" width="9.140625" style="9"/>
    <col min="9475" max="9475" width="4.7109375" style="9" customWidth="1"/>
    <col min="9476" max="9476" width="6.140625" style="9" customWidth="1"/>
    <col min="9477" max="9477" width="0" style="9" hidden="1" customWidth="1"/>
    <col min="9478" max="9478" width="26" style="9" customWidth="1"/>
    <col min="9479" max="9479" width="7.28515625" style="9" customWidth="1"/>
    <col min="9480" max="9480" width="5.85546875" style="9" customWidth="1"/>
    <col min="9481" max="9481" width="38.5703125" style="9" customWidth="1"/>
    <col min="9482" max="9482" width="8.42578125" style="9" customWidth="1"/>
    <col min="9483" max="9483" width="16.42578125" style="9" customWidth="1"/>
    <col min="9484" max="9484" width="0" style="9" hidden="1" customWidth="1"/>
    <col min="9485" max="9485" width="21.42578125" style="9" customWidth="1"/>
    <col min="9486" max="9490" width="10" style="9" customWidth="1"/>
    <col min="9491" max="9491" width="5" style="9" customWidth="1"/>
    <col min="9492" max="9493" width="11.7109375" style="9" customWidth="1"/>
    <col min="9494" max="9494" width="12" style="9" customWidth="1"/>
    <col min="9495" max="9730" width="9.140625" style="9"/>
    <col min="9731" max="9731" width="4.7109375" style="9" customWidth="1"/>
    <col min="9732" max="9732" width="6.140625" style="9" customWidth="1"/>
    <col min="9733" max="9733" width="0" style="9" hidden="1" customWidth="1"/>
    <col min="9734" max="9734" width="26" style="9" customWidth="1"/>
    <col min="9735" max="9735" width="7.28515625" style="9" customWidth="1"/>
    <col min="9736" max="9736" width="5.85546875" style="9" customWidth="1"/>
    <col min="9737" max="9737" width="38.5703125" style="9" customWidth="1"/>
    <col min="9738" max="9738" width="8.42578125" style="9" customWidth="1"/>
    <col min="9739" max="9739" width="16.42578125" style="9" customWidth="1"/>
    <col min="9740" max="9740" width="0" style="9" hidden="1" customWidth="1"/>
    <col min="9741" max="9741" width="21.42578125" style="9" customWidth="1"/>
    <col min="9742" max="9746" width="10" style="9" customWidth="1"/>
    <col min="9747" max="9747" width="5" style="9" customWidth="1"/>
    <col min="9748" max="9749" width="11.7109375" style="9" customWidth="1"/>
    <col min="9750" max="9750" width="12" style="9" customWidth="1"/>
    <col min="9751" max="9986" width="9.140625" style="9"/>
    <col min="9987" max="9987" width="4.7109375" style="9" customWidth="1"/>
    <col min="9988" max="9988" width="6.140625" style="9" customWidth="1"/>
    <col min="9989" max="9989" width="0" style="9" hidden="1" customWidth="1"/>
    <col min="9990" max="9990" width="26" style="9" customWidth="1"/>
    <col min="9991" max="9991" width="7.28515625" style="9" customWidth="1"/>
    <col min="9992" max="9992" width="5.85546875" style="9" customWidth="1"/>
    <col min="9993" max="9993" width="38.5703125" style="9" customWidth="1"/>
    <col min="9994" max="9994" width="8.42578125" style="9" customWidth="1"/>
    <col min="9995" max="9995" width="16.42578125" style="9" customWidth="1"/>
    <col min="9996" max="9996" width="0" style="9" hidden="1" customWidth="1"/>
    <col min="9997" max="9997" width="21.42578125" style="9" customWidth="1"/>
    <col min="9998" max="10002" width="10" style="9" customWidth="1"/>
    <col min="10003" max="10003" width="5" style="9" customWidth="1"/>
    <col min="10004" max="10005" width="11.7109375" style="9" customWidth="1"/>
    <col min="10006" max="10006" width="12" style="9" customWidth="1"/>
    <col min="10007" max="10242" width="9.140625" style="9"/>
    <col min="10243" max="10243" width="4.7109375" style="9" customWidth="1"/>
    <col min="10244" max="10244" width="6.140625" style="9" customWidth="1"/>
    <col min="10245" max="10245" width="0" style="9" hidden="1" customWidth="1"/>
    <col min="10246" max="10246" width="26" style="9" customWidth="1"/>
    <col min="10247" max="10247" width="7.28515625" style="9" customWidth="1"/>
    <col min="10248" max="10248" width="5.85546875" style="9" customWidth="1"/>
    <col min="10249" max="10249" width="38.5703125" style="9" customWidth="1"/>
    <col min="10250" max="10250" width="8.42578125" style="9" customWidth="1"/>
    <col min="10251" max="10251" width="16.42578125" style="9" customWidth="1"/>
    <col min="10252" max="10252" width="0" style="9" hidden="1" customWidth="1"/>
    <col min="10253" max="10253" width="21.42578125" style="9" customWidth="1"/>
    <col min="10254" max="10258" width="10" style="9" customWidth="1"/>
    <col min="10259" max="10259" width="5" style="9" customWidth="1"/>
    <col min="10260" max="10261" width="11.7109375" style="9" customWidth="1"/>
    <col min="10262" max="10262" width="12" style="9" customWidth="1"/>
    <col min="10263" max="10498" width="9.140625" style="9"/>
    <col min="10499" max="10499" width="4.7109375" style="9" customWidth="1"/>
    <col min="10500" max="10500" width="6.140625" style="9" customWidth="1"/>
    <col min="10501" max="10501" width="0" style="9" hidden="1" customWidth="1"/>
    <col min="10502" max="10502" width="26" style="9" customWidth="1"/>
    <col min="10503" max="10503" width="7.28515625" style="9" customWidth="1"/>
    <col min="10504" max="10504" width="5.85546875" style="9" customWidth="1"/>
    <col min="10505" max="10505" width="38.5703125" style="9" customWidth="1"/>
    <col min="10506" max="10506" width="8.42578125" style="9" customWidth="1"/>
    <col min="10507" max="10507" width="16.42578125" style="9" customWidth="1"/>
    <col min="10508" max="10508" width="0" style="9" hidden="1" customWidth="1"/>
    <col min="10509" max="10509" width="21.42578125" style="9" customWidth="1"/>
    <col min="10510" max="10514" width="10" style="9" customWidth="1"/>
    <col min="10515" max="10515" width="5" style="9" customWidth="1"/>
    <col min="10516" max="10517" width="11.7109375" style="9" customWidth="1"/>
    <col min="10518" max="10518" width="12" style="9" customWidth="1"/>
    <col min="10519" max="10754" width="9.140625" style="9"/>
    <col min="10755" max="10755" width="4.7109375" style="9" customWidth="1"/>
    <col min="10756" max="10756" width="6.140625" style="9" customWidth="1"/>
    <col min="10757" max="10757" width="0" style="9" hidden="1" customWidth="1"/>
    <col min="10758" max="10758" width="26" style="9" customWidth="1"/>
    <col min="10759" max="10759" width="7.28515625" style="9" customWidth="1"/>
    <col min="10760" max="10760" width="5.85546875" style="9" customWidth="1"/>
    <col min="10761" max="10761" width="38.5703125" style="9" customWidth="1"/>
    <col min="10762" max="10762" width="8.42578125" style="9" customWidth="1"/>
    <col min="10763" max="10763" width="16.42578125" style="9" customWidth="1"/>
    <col min="10764" max="10764" width="0" style="9" hidden="1" customWidth="1"/>
    <col min="10765" max="10765" width="21.42578125" style="9" customWidth="1"/>
    <col min="10766" max="10770" width="10" style="9" customWidth="1"/>
    <col min="10771" max="10771" width="5" style="9" customWidth="1"/>
    <col min="10772" max="10773" width="11.7109375" style="9" customWidth="1"/>
    <col min="10774" max="10774" width="12" style="9" customWidth="1"/>
    <col min="10775" max="11010" width="9.140625" style="9"/>
    <col min="11011" max="11011" width="4.7109375" style="9" customWidth="1"/>
    <col min="11012" max="11012" width="6.140625" style="9" customWidth="1"/>
    <col min="11013" max="11013" width="0" style="9" hidden="1" customWidth="1"/>
    <col min="11014" max="11014" width="26" style="9" customWidth="1"/>
    <col min="11015" max="11015" width="7.28515625" style="9" customWidth="1"/>
    <col min="11016" max="11016" width="5.85546875" style="9" customWidth="1"/>
    <col min="11017" max="11017" width="38.5703125" style="9" customWidth="1"/>
    <col min="11018" max="11018" width="8.42578125" style="9" customWidth="1"/>
    <col min="11019" max="11019" width="16.42578125" style="9" customWidth="1"/>
    <col min="11020" max="11020" width="0" style="9" hidden="1" customWidth="1"/>
    <col min="11021" max="11021" width="21.42578125" style="9" customWidth="1"/>
    <col min="11022" max="11026" width="10" style="9" customWidth="1"/>
    <col min="11027" max="11027" width="5" style="9" customWidth="1"/>
    <col min="11028" max="11029" width="11.7109375" style="9" customWidth="1"/>
    <col min="11030" max="11030" width="12" style="9" customWidth="1"/>
    <col min="11031" max="11266" width="9.140625" style="9"/>
    <col min="11267" max="11267" width="4.7109375" style="9" customWidth="1"/>
    <col min="11268" max="11268" width="6.140625" style="9" customWidth="1"/>
    <col min="11269" max="11269" width="0" style="9" hidden="1" customWidth="1"/>
    <col min="11270" max="11270" width="26" style="9" customWidth="1"/>
    <col min="11271" max="11271" width="7.28515625" style="9" customWidth="1"/>
    <col min="11272" max="11272" width="5.85546875" style="9" customWidth="1"/>
    <col min="11273" max="11273" width="38.5703125" style="9" customWidth="1"/>
    <col min="11274" max="11274" width="8.42578125" style="9" customWidth="1"/>
    <col min="11275" max="11275" width="16.42578125" style="9" customWidth="1"/>
    <col min="11276" max="11276" width="0" style="9" hidden="1" customWidth="1"/>
    <col min="11277" max="11277" width="21.42578125" style="9" customWidth="1"/>
    <col min="11278" max="11282" width="10" style="9" customWidth="1"/>
    <col min="11283" max="11283" width="5" style="9" customWidth="1"/>
    <col min="11284" max="11285" width="11.7109375" style="9" customWidth="1"/>
    <col min="11286" max="11286" width="12" style="9" customWidth="1"/>
    <col min="11287" max="11522" width="9.140625" style="9"/>
    <col min="11523" max="11523" width="4.7109375" style="9" customWidth="1"/>
    <col min="11524" max="11524" width="6.140625" style="9" customWidth="1"/>
    <col min="11525" max="11525" width="0" style="9" hidden="1" customWidth="1"/>
    <col min="11526" max="11526" width="26" style="9" customWidth="1"/>
    <col min="11527" max="11527" width="7.28515625" style="9" customWidth="1"/>
    <col min="11528" max="11528" width="5.85546875" style="9" customWidth="1"/>
    <col min="11529" max="11529" width="38.5703125" style="9" customWidth="1"/>
    <col min="11530" max="11530" width="8.42578125" style="9" customWidth="1"/>
    <col min="11531" max="11531" width="16.42578125" style="9" customWidth="1"/>
    <col min="11532" max="11532" width="0" style="9" hidden="1" customWidth="1"/>
    <col min="11533" max="11533" width="21.42578125" style="9" customWidth="1"/>
    <col min="11534" max="11538" width="10" style="9" customWidth="1"/>
    <col min="11539" max="11539" width="5" style="9" customWidth="1"/>
    <col min="11540" max="11541" width="11.7109375" style="9" customWidth="1"/>
    <col min="11542" max="11542" width="12" style="9" customWidth="1"/>
    <col min="11543" max="11778" width="9.140625" style="9"/>
    <col min="11779" max="11779" width="4.7109375" style="9" customWidth="1"/>
    <col min="11780" max="11780" width="6.140625" style="9" customWidth="1"/>
    <col min="11781" max="11781" width="0" style="9" hidden="1" customWidth="1"/>
    <col min="11782" max="11782" width="26" style="9" customWidth="1"/>
    <col min="11783" max="11783" width="7.28515625" style="9" customWidth="1"/>
    <col min="11784" max="11784" width="5.85546875" style="9" customWidth="1"/>
    <col min="11785" max="11785" width="38.5703125" style="9" customWidth="1"/>
    <col min="11786" max="11786" width="8.42578125" style="9" customWidth="1"/>
    <col min="11787" max="11787" width="16.42578125" style="9" customWidth="1"/>
    <col min="11788" max="11788" width="0" style="9" hidden="1" customWidth="1"/>
    <col min="11789" max="11789" width="21.42578125" style="9" customWidth="1"/>
    <col min="11790" max="11794" width="10" style="9" customWidth="1"/>
    <col min="11795" max="11795" width="5" style="9" customWidth="1"/>
    <col min="11796" max="11797" width="11.7109375" style="9" customWidth="1"/>
    <col min="11798" max="11798" width="12" style="9" customWidth="1"/>
    <col min="11799" max="12034" width="9.140625" style="9"/>
    <col min="12035" max="12035" width="4.7109375" style="9" customWidth="1"/>
    <col min="12036" max="12036" width="6.140625" style="9" customWidth="1"/>
    <col min="12037" max="12037" width="0" style="9" hidden="1" customWidth="1"/>
    <col min="12038" max="12038" width="26" style="9" customWidth="1"/>
    <col min="12039" max="12039" width="7.28515625" style="9" customWidth="1"/>
    <col min="12040" max="12040" width="5.85546875" style="9" customWidth="1"/>
    <col min="12041" max="12041" width="38.5703125" style="9" customWidth="1"/>
    <col min="12042" max="12042" width="8.42578125" style="9" customWidth="1"/>
    <col min="12043" max="12043" width="16.42578125" style="9" customWidth="1"/>
    <col min="12044" max="12044" width="0" style="9" hidden="1" customWidth="1"/>
    <col min="12045" max="12045" width="21.42578125" style="9" customWidth="1"/>
    <col min="12046" max="12050" width="10" style="9" customWidth="1"/>
    <col min="12051" max="12051" width="5" style="9" customWidth="1"/>
    <col min="12052" max="12053" width="11.7109375" style="9" customWidth="1"/>
    <col min="12054" max="12054" width="12" style="9" customWidth="1"/>
    <col min="12055" max="12290" width="9.140625" style="9"/>
    <col min="12291" max="12291" width="4.7109375" style="9" customWidth="1"/>
    <col min="12292" max="12292" width="6.140625" style="9" customWidth="1"/>
    <col min="12293" max="12293" width="0" style="9" hidden="1" customWidth="1"/>
    <col min="12294" max="12294" width="26" style="9" customWidth="1"/>
    <col min="12295" max="12295" width="7.28515625" style="9" customWidth="1"/>
    <col min="12296" max="12296" width="5.85546875" style="9" customWidth="1"/>
    <col min="12297" max="12297" width="38.5703125" style="9" customWidth="1"/>
    <col min="12298" max="12298" width="8.42578125" style="9" customWidth="1"/>
    <col min="12299" max="12299" width="16.42578125" style="9" customWidth="1"/>
    <col min="12300" max="12300" width="0" style="9" hidden="1" customWidth="1"/>
    <col min="12301" max="12301" width="21.42578125" style="9" customWidth="1"/>
    <col min="12302" max="12306" width="10" style="9" customWidth="1"/>
    <col min="12307" max="12307" width="5" style="9" customWidth="1"/>
    <col min="12308" max="12309" width="11.7109375" style="9" customWidth="1"/>
    <col min="12310" max="12310" width="12" style="9" customWidth="1"/>
    <col min="12311" max="12546" width="9.140625" style="9"/>
    <col min="12547" max="12547" width="4.7109375" style="9" customWidth="1"/>
    <col min="12548" max="12548" width="6.140625" style="9" customWidth="1"/>
    <col min="12549" max="12549" width="0" style="9" hidden="1" customWidth="1"/>
    <col min="12550" max="12550" width="26" style="9" customWidth="1"/>
    <col min="12551" max="12551" width="7.28515625" style="9" customWidth="1"/>
    <col min="12552" max="12552" width="5.85546875" style="9" customWidth="1"/>
    <col min="12553" max="12553" width="38.5703125" style="9" customWidth="1"/>
    <col min="12554" max="12554" width="8.42578125" style="9" customWidth="1"/>
    <col min="12555" max="12555" width="16.42578125" style="9" customWidth="1"/>
    <col min="12556" max="12556" width="0" style="9" hidden="1" customWidth="1"/>
    <col min="12557" max="12557" width="21.42578125" style="9" customWidth="1"/>
    <col min="12558" max="12562" width="10" style="9" customWidth="1"/>
    <col min="12563" max="12563" width="5" style="9" customWidth="1"/>
    <col min="12564" max="12565" width="11.7109375" style="9" customWidth="1"/>
    <col min="12566" max="12566" width="12" style="9" customWidth="1"/>
    <col min="12567" max="12802" width="9.140625" style="9"/>
    <col min="12803" max="12803" width="4.7109375" style="9" customWidth="1"/>
    <col min="12804" max="12804" width="6.140625" style="9" customWidth="1"/>
    <col min="12805" max="12805" width="0" style="9" hidden="1" customWidth="1"/>
    <col min="12806" max="12806" width="26" style="9" customWidth="1"/>
    <col min="12807" max="12807" width="7.28515625" style="9" customWidth="1"/>
    <col min="12808" max="12808" width="5.85546875" style="9" customWidth="1"/>
    <col min="12809" max="12809" width="38.5703125" style="9" customWidth="1"/>
    <col min="12810" max="12810" width="8.42578125" style="9" customWidth="1"/>
    <col min="12811" max="12811" width="16.42578125" style="9" customWidth="1"/>
    <col min="12812" max="12812" width="0" style="9" hidden="1" customWidth="1"/>
    <col min="12813" max="12813" width="21.42578125" style="9" customWidth="1"/>
    <col min="12814" max="12818" width="10" style="9" customWidth="1"/>
    <col min="12819" max="12819" width="5" style="9" customWidth="1"/>
    <col min="12820" max="12821" width="11.7109375" style="9" customWidth="1"/>
    <col min="12822" max="12822" width="12" style="9" customWidth="1"/>
    <col min="12823" max="13058" width="9.140625" style="9"/>
    <col min="13059" max="13059" width="4.7109375" style="9" customWidth="1"/>
    <col min="13060" max="13060" width="6.140625" style="9" customWidth="1"/>
    <col min="13061" max="13061" width="0" style="9" hidden="1" customWidth="1"/>
    <col min="13062" max="13062" width="26" style="9" customWidth="1"/>
    <col min="13063" max="13063" width="7.28515625" style="9" customWidth="1"/>
    <col min="13064" max="13064" width="5.85546875" style="9" customWidth="1"/>
    <col min="13065" max="13065" width="38.5703125" style="9" customWidth="1"/>
    <col min="13066" max="13066" width="8.42578125" style="9" customWidth="1"/>
    <col min="13067" max="13067" width="16.42578125" style="9" customWidth="1"/>
    <col min="13068" max="13068" width="0" style="9" hidden="1" customWidth="1"/>
    <col min="13069" max="13069" width="21.42578125" style="9" customWidth="1"/>
    <col min="13070" max="13074" width="10" style="9" customWidth="1"/>
    <col min="13075" max="13075" width="5" style="9" customWidth="1"/>
    <col min="13076" max="13077" width="11.7109375" style="9" customWidth="1"/>
    <col min="13078" max="13078" width="12" style="9" customWidth="1"/>
    <col min="13079" max="13314" width="9.140625" style="9"/>
    <col min="13315" max="13315" width="4.7109375" style="9" customWidth="1"/>
    <col min="13316" max="13316" width="6.140625" style="9" customWidth="1"/>
    <col min="13317" max="13317" width="0" style="9" hidden="1" customWidth="1"/>
    <col min="13318" max="13318" width="26" style="9" customWidth="1"/>
    <col min="13319" max="13319" width="7.28515625" style="9" customWidth="1"/>
    <col min="13320" max="13320" width="5.85546875" style="9" customWidth="1"/>
    <col min="13321" max="13321" width="38.5703125" style="9" customWidth="1"/>
    <col min="13322" max="13322" width="8.42578125" style="9" customWidth="1"/>
    <col min="13323" max="13323" width="16.42578125" style="9" customWidth="1"/>
    <col min="13324" max="13324" width="0" style="9" hidden="1" customWidth="1"/>
    <col min="13325" max="13325" width="21.42578125" style="9" customWidth="1"/>
    <col min="13326" max="13330" width="10" style="9" customWidth="1"/>
    <col min="13331" max="13331" width="5" style="9" customWidth="1"/>
    <col min="13332" max="13333" width="11.7109375" style="9" customWidth="1"/>
    <col min="13334" max="13334" width="12" style="9" customWidth="1"/>
    <col min="13335" max="13570" width="9.140625" style="9"/>
    <col min="13571" max="13571" width="4.7109375" style="9" customWidth="1"/>
    <col min="13572" max="13572" width="6.140625" style="9" customWidth="1"/>
    <col min="13573" max="13573" width="0" style="9" hidden="1" customWidth="1"/>
    <col min="13574" max="13574" width="26" style="9" customWidth="1"/>
    <col min="13575" max="13575" width="7.28515625" style="9" customWidth="1"/>
    <col min="13576" max="13576" width="5.85546875" style="9" customWidth="1"/>
    <col min="13577" max="13577" width="38.5703125" style="9" customWidth="1"/>
    <col min="13578" max="13578" width="8.42578125" style="9" customWidth="1"/>
    <col min="13579" max="13579" width="16.42578125" style="9" customWidth="1"/>
    <col min="13580" max="13580" width="0" style="9" hidden="1" customWidth="1"/>
    <col min="13581" max="13581" width="21.42578125" style="9" customWidth="1"/>
    <col min="13582" max="13586" width="10" style="9" customWidth="1"/>
    <col min="13587" max="13587" width="5" style="9" customWidth="1"/>
    <col min="13588" max="13589" width="11.7109375" style="9" customWidth="1"/>
    <col min="13590" max="13590" width="12" style="9" customWidth="1"/>
    <col min="13591" max="13826" width="9.140625" style="9"/>
    <col min="13827" max="13827" width="4.7109375" style="9" customWidth="1"/>
    <col min="13828" max="13828" width="6.140625" style="9" customWidth="1"/>
    <col min="13829" max="13829" width="0" style="9" hidden="1" customWidth="1"/>
    <col min="13830" max="13830" width="26" style="9" customWidth="1"/>
    <col min="13831" max="13831" width="7.28515625" style="9" customWidth="1"/>
    <col min="13832" max="13832" width="5.85546875" style="9" customWidth="1"/>
    <col min="13833" max="13833" width="38.5703125" style="9" customWidth="1"/>
    <col min="13834" max="13834" width="8.42578125" style="9" customWidth="1"/>
    <col min="13835" max="13835" width="16.42578125" style="9" customWidth="1"/>
    <col min="13836" max="13836" width="0" style="9" hidden="1" customWidth="1"/>
    <col min="13837" max="13837" width="21.42578125" style="9" customWidth="1"/>
    <col min="13838" max="13842" width="10" style="9" customWidth="1"/>
    <col min="13843" max="13843" width="5" style="9" customWidth="1"/>
    <col min="13844" max="13845" width="11.7109375" style="9" customWidth="1"/>
    <col min="13846" max="13846" width="12" style="9" customWidth="1"/>
    <col min="13847" max="14082" width="9.140625" style="9"/>
    <col min="14083" max="14083" width="4.7109375" style="9" customWidth="1"/>
    <col min="14084" max="14084" width="6.140625" style="9" customWidth="1"/>
    <col min="14085" max="14085" width="0" style="9" hidden="1" customWidth="1"/>
    <col min="14086" max="14086" width="26" style="9" customWidth="1"/>
    <col min="14087" max="14087" width="7.28515625" style="9" customWidth="1"/>
    <col min="14088" max="14088" width="5.85546875" style="9" customWidth="1"/>
    <col min="14089" max="14089" width="38.5703125" style="9" customWidth="1"/>
    <col min="14090" max="14090" width="8.42578125" style="9" customWidth="1"/>
    <col min="14091" max="14091" width="16.42578125" style="9" customWidth="1"/>
    <col min="14092" max="14092" width="0" style="9" hidden="1" customWidth="1"/>
    <col min="14093" max="14093" width="21.42578125" style="9" customWidth="1"/>
    <col min="14094" max="14098" width="10" style="9" customWidth="1"/>
    <col min="14099" max="14099" width="5" style="9" customWidth="1"/>
    <col min="14100" max="14101" width="11.7109375" style="9" customWidth="1"/>
    <col min="14102" max="14102" width="12" style="9" customWidth="1"/>
    <col min="14103" max="14338" width="9.140625" style="9"/>
    <col min="14339" max="14339" width="4.7109375" style="9" customWidth="1"/>
    <col min="14340" max="14340" width="6.140625" style="9" customWidth="1"/>
    <col min="14341" max="14341" width="0" style="9" hidden="1" customWidth="1"/>
    <col min="14342" max="14342" width="26" style="9" customWidth="1"/>
    <col min="14343" max="14343" width="7.28515625" style="9" customWidth="1"/>
    <col min="14344" max="14344" width="5.85546875" style="9" customWidth="1"/>
    <col min="14345" max="14345" width="38.5703125" style="9" customWidth="1"/>
    <col min="14346" max="14346" width="8.42578125" style="9" customWidth="1"/>
    <col min="14347" max="14347" width="16.42578125" style="9" customWidth="1"/>
    <col min="14348" max="14348" width="0" style="9" hidden="1" customWidth="1"/>
    <col min="14349" max="14349" width="21.42578125" style="9" customWidth="1"/>
    <col min="14350" max="14354" width="10" style="9" customWidth="1"/>
    <col min="14355" max="14355" width="5" style="9" customWidth="1"/>
    <col min="14356" max="14357" width="11.7109375" style="9" customWidth="1"/>
    <col min="14358" max="14358" width="12" style="9" customWidth="1"/>
    <col min="14359" max="14594" width="9.140625" style="9"/>
    <col min="14595" max="14595" width="4.7109375" style="9" customWidth="1"/>
    <col min="14596" max="14596" width="6.140625" style="9" customWidth="1"/>
    <col min="14597" max="14597" width="0" style="9" hidden="1" customWidth="1"/>
    <col min="14598" max="14598" width="26" style="9" customWidth="1"/>
    <col min="14599" max="14599" width="7.28515625" style="9" customWidth="1"/>
    <col min="14600" max="14600" width="5.85546875" style="9" customWidth="1"/>
    <col min="14601" max="14601" width="38.5703125" style="9" customWidth="1"/>
    <col min="14602" max="14602" width="8.42578125" style="9" customWidth="1"/>
    <col min="14603" max="14603" width="16.42578125" style="9" customWidth="1"/>
    <col min="14604" max="14604" width="0" style="9" hidden="1" customWidth="1"/>
    <col min="14605" max="14605" width="21.42578125" style="9" customWidth="1"/>
    <col min="14606" max="14610" width="10" style="9" customWidth="1"/>
    <col min="14611" max="14611" width="5" style="9" customWidth="1"/>
    <col min="14612" max="14613" width="11.7109375" style="9" customWidth="1"/>
    <col min="14614" max="14614" width="12" style="9" customWidth="1"/>
    <col min="14615" max="14850" width="9.140625" style="9"/>
    <col min="14851" max="14851" width="4.7109375" style="9" customWidth="1"/>
    <col min="14852" max="14852" width="6.140625" style="9" customWidth="1"/>
    <col min="14853" max="14853" width="0" style="9" hidden="1" customWidth="1"/>
    <col min="14854" max="14854" width="26" style="9" customWidth="1"/>
    <col min="14855" max="14855" width="7.28515625" style="9" customWidth="1"/>
    <col min="14856" max="14856" width="5.85546875" style="9" customWidth="1"/>
    <col min="14857" max="14857" width="38.5703125" style="9" customWidth="1"/>
    <col min="14858" max="14858" width="8.42578125" style="9" customWidth="1"/>
    <col min="14859" max="14859" width="16.42578125" style="9" customWidth="1"/>
    <col min="14860" max="14860" width="0" style="9" hidden="1" customWidth="1"/>
    <col min="14861" max="14861" width="21.42578125" style="9" customWidth="1"/>
    <col min="14862" max="14866" width="10" style="9" customWidth="1"/>
    <col min="14867" max="14867" width="5" style="9" customWidth="1"/>
    <col min="14868" max="14869" width="11.7109375" style="9" customWidth="1"/>
    <col min="14870" max="14870" width="12" style="9" customWidth="1"/>
    <col min="14871" max="15106" width="9.140625" style="9"/>
    <col min="15107" max="15107" width="4.7109375" style="9" customWidth="1"/>
    <col min="15108" max="15108" width="6.140625" style="9" customWidth="1"/>
    <col min="15109" max="15109" width="0" style="9" hidden="1" customWidth="1"/>
    <col min="15110" max="15110" width="26" style="9" customWidth="1"/>
    <col min="15111" max="15111" width="7.28515625" style="9" customWidth="1"/>
    <col min="15112" max="15112" width="5.85546875" style="9" customWidth="1"/>
    <col min="15113" max="15113" width="38.5703125" style="9" customWidth="1"/>
    <col min="15114" max="15114" width="8.42578125" style="9" customWidth="1"/>
    <col min="15115" max="15115" width="16.42578125" style="9" customWidth="1"/>
    <col min="15116" max="15116" width="0" style="9" hidden="1" customWidth="1"/>
    <col min="15117" max="15117" width="21.42578125" style="9" customWidth="1"/>
    <col min="15118" max="15122" width="10" style="9" customWidth="1"/>
    <col min="15123" max="15123" width="5" style="9" customWidth="1"/>
    <col min="15124" max="15125" width="11.7109375" style="9" customWidth="1"/>
    <col min="15126" max="15126" width="12" style="9" customWidth="1"/>
    <col min="15127" max="15362" width="9.140625" style="9"/>
    <col min="15363" max="15363" width="4.7109375" style="9" customWidth="1"/>
    <col min="15364" max="15364" width="6.140625" style="9" customWidth="1"/>
    <col min="15365" max="15365" width="0" style="9" hidden="1" customWidth="1"/>
    <col min="15366" max="15366" width="26" style="9" customWidth="1"/>
    <col min="15367" max="15367" width="7.28515625" style="9" customWidth="1"/>
    <col min="15368" max="15368" width="5.85546875" style="9" customWidth="1"/>
    <col min="15369" max="15369" width="38.5703125" style="9" customWidth="1"/>
    <col min="15370" max="15370" width="8.42578125" style="9" customWidth="1"/>
    <col min="15371" max="15371" width="16.42578125" style="9" customWidth="1"/>
    <col min="15372" max="15372" width="0" style="9" hidden="1" customWidth="1"/>
    <col min="15373" max="15373" width="21.42578125" style="9" customWidth="1"/>
    <col min="15374" max="15378" width="10" style="9" customWidth="1"/>
    <col min="15379" max="15379" width="5" style="9" customWidth="1"/>
    <col min="15380" max="15381" width="11.7109375" style="9" customWidth="1"/>
    <col min="15382" max="15382" width="12" style="9" customWidth="1"/>
    <col min="15383" max="15618" width="9.140625" style="9"/>
    <col min="15619" max="15619" width="4.7109375" style="9" customWidth="1"/>
    <col min="15620" max="15620" width="6.140625" style="9" customWidth="1"/>
    <col min="15621" max="15621" width="0" style="9" hidden="1" customWidth="1"/>
    <col min="15622" max="15622" width="26" style="9" customWidth="1"/>
    <col min="15623" max="15623" width="7.28515625" style="9" customWidth="1"/>
    <col min="15624" max="15624" width="5.85546875" style="9" customWidth="1"/>
    <col min="15625" max="15625" width="38.5703125" style="9" customWidth="1"/>
    <col min="15626" max="15626" width="8.42578125" style="9" customWidth="1"/>
    <col min="15627" max="15627" width="16.42578125" style="9" customWidth="1"/>
    <col min="15628" max="15628" width="0" style="9" hidden="1" customWidth="1"/>
    <col min="15629" max="15629" width="21.42578125" style="9" customWidth="1"/>
    <col min="15630" max="15634" width="10" style="9" customWidth="1"/>
    <col min="15635" max="15635" width="5" style="9" customWidth="1"/>
    <col min="15636" max="15637" width="11.7109375" style="9" customWidth="1"/>
    <col min="15638" max="15638" width="12" style="9" customWidth="1"/>
    <col min="15639" max="15874" width="9.140625" style="9"/>
    <col min="15875" max="15875" width="4.7109375" style="9" customWidth="1"/>
    <col min="15876" max="15876" width="6.140625" style="9" customWidth="1"/>
    <col min="15877" max="15877" width="0" style="9" hidden="1" customWidth="1"/>
    <col min="15878" max="15878" width="26" style="9" customWidth="1"/>
    <col min="15879" max="15879" width="7.28515625" style="9" customWidth="1"/>
    <col min="15880" max="15880" width="5.85546875" style="9" customWidth="1"/>
    <col min="15881" max="15881" width="38.5703125" style="9" customWidth="1"/>
    <col min="15882" max="15882" width="8.42578125" style="9" customWidth="1"/>
    <col min="15883" max="15883" width="16.42578125" style="9" customWidth="1"/>
    <col min="15884" max="15884" width="0" style="9" hidden="1" customWidth="1"/>
    <col min="15885" max="15885" width="21.42578125" style="9" customWidth="1"/>
    <col min="15886" max="15890" width="10" style="9" customWidth="1"/>
    <col min="15891" max="15891" width="5" style="9" customWidth="1"/>
    <col min="15892" max="15893" width="11.7109375" style="9" customWidth="1"/>
    <col min="15894" max="15894" width="12" style="9" customWidth="1"/>
    <col min="15895" max="16130" width="9.140625" style="9"/>
    <col min="16131" max="16131" width="4.7109375" style="9" customWidth="1"/>
    <col min="16132" max="16132" width="6.140625" style="9" customWidth="1"/>
    <col min="16133" max="16133" width="0" style="9" hidden="1" customWidth="1"/>
    <col min="16134" max="16134" width="26" style="9" customWidth="1"/>
    <col min="16135" max="16135" width="7.28515625" style="9" customWidth="1"/>
    <col min="16136" max="16136" width="5.85546875" style="9" customWidth="1"/>
    <col min="16137" max="16137" width="38.5703125" style="9" customWidth="1"/>
    <col min="16138" max="16138" width="8.42578125" style="9" customWidth="1"/>
    <col min="16139" max="16139" width="16.42578125" style="9" customWidth="1"/>
    <col min="16140" max="16140" width="0" style="9" hidden="1" customWidth="1"/>
    <col min="16141" max="16141" width="21.42578125" style="9" customWidth="1"/>
    <col min="16142" max="16146" width="10" style="9" customWidth="1"/>
    <col min="16147" max="16147" width="5" style="9" customWidth="1"/>
    <col min="16148" max="16149" width="11.7109375" style="9" customWidth="1"/>
    <col min="16150" max="16150" width="12" style="9" customWidth="1"/>
    <col min="16151" max="16384" width="9.140625" style="9"/>
  </cols>
  <sheetData>
    <row r="1" spans="1:24" ht="83.25" customHeight="1">
      <c r="A1" s="342" t="s">
        <v>338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</row>
    <row r="2" spans="1:24" ht="18.75" customHeight="1">
      <c r="A2" s="343" t="s">
        <v>332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</row>
    <row r="3" spans="1:24" ht="22.5" customHeight="1">
      <c r="A3" s="344" t="s">
        <v>27</v>
      </c>
      <c r="B3" s="344"/>
      <c r="C3" s="344"/>
      <c r="D3" s="344"/>
      <c r="E3" s="344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</row>
    <row r="4" spans="1:24" ht="27.75" customHeight="1">
      <c r="A4" s="346" t="s">
        <v>333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</row>
    <row r="5" spans="1:24" ht="24" customHeight="1">
      <c r="A5" s="343" t="s">
        <v>357</v>
      </c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10"/>
      <c r="X5" s="10"/>
    </row>
    <row r="6" spans="1:24" ht="15" customHeight="1">
      <c r="A6" s="240"/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10"/>
      <c r="X6" s="10"/>
    </row>
    <row r="7" spans="1:24" s="155" customFormat="1" ht="15.75" customHeight="1">
      <c r="A7" s="250" t="s">
        <v>62</v>
      </c>
      <c r="D7" s="156"/>
      <c r="E7" s="156"/>
      <c r="F7" s="156"/>
      <c r="G7" s="156"/>
      <c r="H7" s="156"/>
      <c r="I7" s="157" t="s">
        <v>276</v>
      </c>
      <c r="J7" s="157"/>
      <c r="N7" s="158"/>
      <c r="O7" s="159"/>
      <c r="Q7" s="158"/>
      <c r="R7" s="159"/>
      <c r="S7" s="241"/>
      <c r="T7" s="242"/>
      <c r="U7" s="242"/>
      <c r="V7" s="198" t="s">
        <v>292</v>
      </c>
    </row>
    <row r="8" spans="1:24" s="6" customFormat="1" ht="26.25" customHeight="1">
      <c r="A8" s="391" t="s">
        <v>28</v>
      </c>
      <c r="B8" s="340"/>
      <c r="C8" s="340" t="s">
        <v>20</v>
      </c>
      <c r="D8" s="393" t="s">
        <v>210</v>
      </c>
      <c r="E8" s="393" t="s">
        <v>2</v>
      </c>
      <c r="F8" s="340" t="s">
        <v>3</v>
      </c>
      <c r="G8" s="341" t="s">
        <v>211</v>
      </c>
      <c r="H8" s="341" t="s">
        <v>2</v>
      </c>
      <c r="I8" s="341" t="s">
        <v>4</v>
      </c>
      <c r="J8" s="243"/>
      <c r="K8" s="341" t="s">
        <v>6</v>
      </c>
      <c r="L8" s="326" t="s">
        <v>61</v>
      </c>
      <c r="M8" s="326"/>
      <c r="N8" s="395" t="s">
        <v>341</v>
      </c>
      <c r="O8" s="339"/>
      <c r="P8" s="339"/>
      <c r="Q8" s="339"/>
      <c r="R8" s="339"/>
      <c r="S8" s="339"/>
      <c r="T8" s="339"/>
      <c r="U8" s="327" t="s">
        <v>56</v>
      </c>
      <c r="V8" s="327" t="s">
        <v>59</v>
      </c>
    </row>
    <row r="9" spans="1:24" s="6" customFormat="1" ht="26.25" customHeight="1">
      <c r="A9" s="396"/>
      <c r="B9" s="340"/>
      <c r="C9" s="340"/>
      <c r="D9" s="397"/>
      <c r="E9" s="397"/>
      <c r="F9" s="340"/>
      <c r="G9" s="341"/>
      <c r="H9" s="341"/>
      <c r="I9" s="341"/>
      <c r="J9" s="257"/>
      <c r="K9" s="341"/>
      <c r="L9" s="326" t="s">
        <v>342</v>
      </c>
      <c r="M9" s="326"/>
      <c r="N9" s="395" t="s">
        <v>340</v>
      </c>
      <c r="O9" s="339"/>
      <c r="P9" s="339"/>
      <c r="Q9" s="339"/>
      <c r="R9" s="339"/>
      <c r="S9" s="339"/>
      <c r="T9" s="339"/>
      <c r="U9" s="327"/>
      <c r="V9" s="327"/>
    </row>
    <row r="10" spans="1:24" s="6" customFormat="1" ht="92.25" customHeight="1">
      <c r="A10" s="392"/>
      <c r="B10" s="340"/>
      <c r="C10" s="340"/>
      <c r="D10" s="394"/>
      <c r="E10" s="394"/>
      <c r="F10" s="340"/>
      <c r="G10" s="341"/>
      <c r="H10" s="341"/>
      <c r="I10" s="341"/>
      <c r="J10" s="243"/>
      <c r="K10" s="341"/>
      <c r="L10" s="244" t="s">
        <v>37</v>
      </c>
      <c r="M10" s="245" t="s">
        <v>38</v>
      </c>
      <c r="N10" s="246" t="s">
        <v>51</v>
      </c>
      <c r="O10" s="246" t="s">
        <v>52</v>
      </c>
      <c r="P10" s="246" t="s">
        <v>53</v>
      </c>
      <c r="Q10" s="246" t="s">
        <v>54</v>
      </c>
      <c r="R10" s="246" t="s">
        <v>55</v>
      </c>
      <c r="S10" s="244" t="s">
        <v>37</v>
      </c>
      <c r="T10" s="247" t="s">
        <v>38</v>
      </c>
      <c r="U10" s="327"/>
      <c r="V10" s="327"/>
    </row>
    <row r="11" spans="1:24" ht="56.25" customHeight="1">
      <c r="A11" s="249">
        <v>1</v>
      </c>
      <c r="B11" s="248"/>
      <c r="C11" s="248"/>
      <c r="D11" s="31" t="s">
        <v>166</v>
      </c>
      <c r="E11" s="32" t="s">
        <v>66</v>
      </c>
      <c r="F11" s="34" t="s">
        <v>9</v>
      </c>
      <c r="G11" s="62" t="s">
        <v>259</v>
      </c>
      <c r="H11" s="41" t="s">
        <v>220</v>
      </c>
      <c r="I11" s="234" t="s">
        <v>8</v>
      </c>
      <c r="J11" s="234" t="s">
        <v>8</v>
      </c>
      <c r="K11" s="30" t="s">
        <v>64</v>
      </c>
      <c r="L11" s="387">
        <v>187.5</v>
      </c>
      <c r="M11" s="87">
        <f>L11/2.8</f>
        <v>66.964285714285722</v>
      </c>
      <c r="N11" s="388">
        <v>7.2</v>
      </c>
      <c r="O11" s="388">
        <v>8.5</v>
      </c>
      <c r="P11" s="388">
        <v>7.4</v>
      </c>
      <c r="Q11" s="388">
        <v>6.6</v>
      </c>
      <c r="R11" s="388">
        <v>7.8</v>
      </c>
      <c r="S11" s="389">
        <f>N11+O11+P11+Q11+R11</f>
        <v>37.5</v>
      </c>
      <c r="T11" s="87">
        <f>S11*2</f>
        <v>75</v>
      </c>
      <c r="U11" s="390"/>
      <c r="V11" s="87">
        <f>(M11+S11*2)/2</f>
        <v>70.982142857142861</v>
      </c>
    </row>
    <row r="12" spans="1:24" s="6" customFormat="1" ht="34.5" customHeight="1">
      <c r="A12" s="165"/>
      <c r="B12" s="165"/>
      <c r="C12" s="165"/>
      <c r="D12" s="166"/>
      <c r="E12" s="124"/>
      <c r="F12" s="167"/>
      <c r="G12" s="168"/>
      <c r="H12" s="169"/>
      <c r="I12" s="170"/>
      <c r="J12" s="170"/>
      <c r="K12" s="171"/>
      <c r="L12" s="171"/>
      <c r="M12" s="171"/>
      <c r="N12" s="89"/>
      <c r="O12" s="89"/>
      <c r="P12" s="89"/>
      <c r="Q12" s="89"/>
      <c r="R12" s="89"/>
      <c r="S12" s="90"/>
      <c r="T12" s="90"/>
      <c r="U12" s="90"/>
      <c r="V12" s="91"/>
      <c r="W12" s="9"/>
      <c r="X12" s="9"/>
    </row>
    <row r="13" spans="1:24" s="10" customFormat="1" ht="28.5" customHeight="1">
      <c r="D13" s="63" t="s">
        <v>23</v>
      </c>
      <c r="J13" s="173"/>
      <c r="L13" s="63"/>
      <c r="M13" s="63" t="s">
        <v>113</v>
      </c>
    </row>
    <row r="14" spans="1:24" s="10" customFormat="1" ht="10.5" customHeight="1">
      <c r="D14" s="63"/>
      <c r="J14" s="173"/>
      <c r="L14" s="63"/>
      <c r="M14" s="7"/>
    </row>
    <row r="15" spans="1:24" ht="38.25" customHeight="1">
      <c r="D15" s="63" t="s">
        <v>24</v>
      </c>
      <c r="I15" s="174"/>
      <c r="J15" s="174"/>
      <c r="L15" s="63"/>
      <c r="M15" s="63" t="s">
        <v>324</v>
      </c>
    </row>
    <row r="16" spans="1:24" s="11" customFormat="1"/>
    <row r="17" spans="1:14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protectedRanges>
    <protectedRange sqref="K12:M12" name="Диапазон1_3_1_1_3_11_1_1_3_1_1_2_1_3_3_1_1_4_1"/>
  </protectedRanges>
  <mergeCells count="21">
    <mergeCell ref="A8:A10"/>
    <mergeCell ref="L9:M9"/>
    <mergeCell ref="N9:T9"/>
    <mergeCell ref="A1:V1"/>
    <mergeCell ref="A2:V2"/>
    <mergeCell ref="A3:V3"/>
    <mergeCell ref="A4:V4"/>
    <mergeCell ref="A5:V5"/>
    <mergeCell ref="L8:M8"/>
    <mergeCell ref="N8:T8"/>
    <mergeCell ref="U8:U10"/>
    <mergeCell ref="V8:V10"/>
    <mergeCell ref="B8:B10"/>
    <mergeCell ref="C8:C10"/>
    <mergeCell ref="D8:D10"/>
    <mergeCell ref="E8:E10"/>
    <mergeCell ref="F8:F10"/>
    <mergeCell ref="G8:G10"/>
    <mergeCell ref="H8:H10"/>
    <mergeCell ref="I8:I10"/>
    <mergeCell ref="K8:K10"/>
  </mergeCells>
  <pageMargins left="0.35" right="0.28000000000000003" top="0.35433070866141736" bottom="0.31496062992125984" header="0.31496062992125984" footer="0.31496062992125984"/>
  <pageSetup paperSize="9" scale="59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A17"/>
  <sheetViews>
    <sheetView view="pageBreakPreview" topLeftCell="A4" zoomScale="85" zoomScaleNormal="100" zoomScaleSheetLayoutView="85" workbookViewId="0">
      <selection activeCell="I15" sqref="I15"/>
    </sheetView>
  </sheetViews>
  <sheetFormatPr defaultRowHeight="12.75"/>
  <cols>
    <col min="1" max="1" width="4.85546875" style="8" customWidth="1"/>
    <col min="2" max="2" width="5.85546875" style="8" hidden="1" customWidth="1"/>
    <col min="3" max="3" width="7.5703125" style="8" hidden="1" customWidth="1"/>
    <col min="4" max="4" width="20.7109375" style="8" customWidth="1"/>
    <col min="5" max="5" width="8.28515625" style="8" customWidth="1"/>
    <col min="6" max="6" width="5.28515625" style="8" customWidth="1"/>
    <col min="7" max="7" width="34.140625" style="8" customWidth="1"/>
    <col min="8" max="8" width="8.7109375" style="8" customWidth="1"/>
    <col min="9" max="9" width="19" style="8" customWidth="1"/>
    <col min="10" max="10" width="12.7109375" style="8" hidden="1" customWidth="1"/>
    <col min="11" max="11" width="26" style="8" customWidth="1"/>
    <col min="12" max="12" width="6.28515625" style="8" customWidth="1"/>
    <col min="13" max="13" width="10.42578125" style="8" customWidth="1"/>
    <col min="14" max="14" width="3.85546875" style="8" customWidth="1"/>
    <col min="15" max="15" width="5" style="8" customWidth="1"/>
    <col min="16" max="16" width="6" style="8" customWidth="1"/>
    <col min="17" max="17" width="5" style="8" customWidth="1"/>
    <col min="18" max="18" width="6" style="8" customWidth="1"/>
    <col min="19" max="19" width="7.140625" style="8" customWidth="1"/>
    <col min="20" max="20" width="9.85546875" style="8" customWidth="1"/>
    <col min="21" max="21" width="3.7109375" style="8" customWidth="1"/>
    <col min="22" max="23" width="4.85546875" style="8" customWidth="1"/>
    <col min="24" max="24" width="6.28515625" style="8" hidden="1" customWidth="1"/>
    <col min="25" max="25" width="6.7109375" style="8" hidden="1" customWidth="1"/>
    <col min="26" max="26" width="9.7109375" style="8" customWidth="1"/>
    <col min="27" max="27" width="7.7109375" style="8" customWidth="1"/>
    <col min="28" max="16384" width="9.140625" style="8"/>
  </cols>
  <sheetData>
    <row r="1" spans="1:27" ht="81" customHeight="1">
      <c r="A1" s="347" t="s">
        <v>348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5.9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27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</row>
    <row r="4" spans="1:27" ht="26.25" customHeight="1">
      <c r="A4" s="348" t="s">
        <v>124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</row>
    <row r="5" spans="1:27" s="94" customFormat="1" ht="19.149999999999999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27" ht="19.149999999999999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5" customHeight="1">
      <c r="A7" s="192" t="s">
        <v>62</v>
      </c>
      <c r="AA7" s="198" t="s">
        <v>292</v>
      </c>
    </row>
    <row r="8" spans="1:27" ht="20.100000000000001" customHeight="1">
      <c r="A8" s="349" t="s">
        <v>28</v>
      </c>
      <c r="B8" s="349" t="s">
        <v>20</v>
      </c>
      <c r="C8" s="350" t="s">
        <v>12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4" t="s">
        <v>61</v>
      </c>
      <c r="M8" s="354"/>
      <c r="N8" s="354"/>
      <c r="O8" s="355" t="s">
        <v>73</v>
      </c>
      <c r="P8" s="356"/>
      <c r="Q8" s="356"/>
      <c r="R8" s="356"/>
      <c r="S8" s="356"/>
      <c r="T8" s="356"/>
      <c r="U8" s="357"/>
      <c r="V8" s="349" t="s">
        <v>32</v>
      </c>
      <c r="W8" s="359" t="s">
        <v>277</v>
      </c>
      <c r="X8" s="349"/>
      <c r="Y8" s="349" t="s">
        <v>74</v>
      </c>
      <c r="Z8" s="331" t="s">
        <v>35</v>
      </c>
      <c r="AA8" s="331" t="s">
        <v>36</v>
      </c>
    </row>
    <row r="9" spans="1:27" ht="20.100000000000001" customHeight="1">
      <c r="A9" s="349"/>
      <c r="B9" s="349"/>
      <c r="C9" s="351"/>
      <c r="D9" s="353"/>
      <c r="E9" s="353"/>
      <c r="F9" s="349"/>
      <c r="G9" s="353"/>
      <c r="H9" s="353"/>
      <c r="I9" s="353"/>
      <c r="J9" s="95"/>
      <c r="K9" s="353"/>
      <c r="L9" s="354" t="s">
        <v>75</v>
      </c>
      <c r="M9" s="354"/>
      <c r="N9" s="354"/>
      <c r="O9" s="355" t="s">
        <v>76</v>
      </c>
      <c r="P9" s="356"/>
      <c r="Q9" s="356"/>
      <c r="R9" s="356"/>
      <c r="S9" s="356"/>
      <c r="T9" s="356"/>
      <c r="U9" s="357"/>
      <c r="V9" s="358"/>
      <c r="W9" s="351"/>
      <c r="X9" s="349"/>
      <c r="Y9" s="349"/>
      <c r="Z9" s="331"/>
      <c r="AA9" s="331"/>
    </row>
    <row r="10" spans="1:27" ht="79.5" customHeight="1">
      <c r="A10" s="349"/>
      <c r="B10" s="349"/>
      <c r="C10" s="352"/>
      <c r="D10" s="353"/>
      <c r="E10" s="353"/>
      <c r="F10" s="349"/>
      <c r="G10" s="353"/>
      <c r="H10" s="353"/>
      <c r="I10" s="353"/>
      <c r="J10" s="95"/>
      <c r="K10" s="353"/>
      <c r="L10" s="97" t="s">
        <v>37</v>
      </c>
      <c r="M10" s="98" t="s">
        <v>38</v>
      </c>
      <c r="N10" s="97" t="s">
        <v>28</v>
      </c>
      <c r="O10" s="99" t="s">
        <v>77</v>
      </c>
      <c r="P10" s="99" t="s">
        <v>78</v>
      </c>
      <c r="Q10" s="99" t="s">
        <v>79</v>
      </c>
      <c r="R10" s="99" t="s">
        <v>55</v>
      </c>
      <c r="S10" s="98" t="s">
        <v>37</v>
      </c>
      <c r="T10" s="97" t="s">
        <v>38</v>
      </c>
      <c r="U10" s="97" t="s">
        <v>28</v>
      </c>
      <c r="V10" s="349"/>
      <c r="W10" s="360"/>
      <c r="X10" s="349"/>
      <c r="Y10" s="349"/>
      <c r="Z10" s="331"/>
      <c r="AA10" s="331"/>
    </row>
    <row r="11" spans="1:27" s="406" customFormat="1" ht="49.5" customHeight="1">
      <c r="A11" s="398">
        <v>1</v>
      </c>
      <c r="B11" s="399"/>
      <c r="C11" s="400"/>
      <c r="D11" s="284" t="s">
        <v>193</v>
      </c>
      <c r="E11" s="36" t="s">
        <v>90</v>
      </c>
      <c r="F11" s="285" t="s">
        <v>9</v>
      </c>
      <c r="G11" s="290" t="s">
        <v>344</v>
      </c>
      <c r="H11" s="291" t="s">
        <v>108</v>
      </c>
      <c r="I11" s="292" t="s">
        <v>121</v>
      </c>
      <c r="J11" s="409" t="s">
        <v>212</v>
      </c>
      <c r="K11" s="30" t="s">
        <v>7</v>
      </c>
      <c r="L11" s="401">
        <v>136</v>
      </c>
      <c r="M11" s="402">
        <f t="shared" ref="M11:M13" si="0">L11/2</f>
        <v>68</v>
      </c>
      <c r="N11" s="403">
        <f>RANK(M11,M$11:M$13,0)</f>
        <v>1</v>
      </c>
      <c r="O11" s="404">
        <v>6.5</v>
      </c>
      <c r="P11" s="404">
        <v>6.7</v>
      </c>
      <c r="Q11" s="404">
        <v>6.8</v>
      </c>
      <c r="R11" s="404">
        <v>6.6</v>
      </c>
      <c r="S11" s="401">
        <f t="shared" ref="S11:S13" si="1">O11+P11+Q11+R11</f>
        <v>26.6</v>
      </c>
      <c r="T11" s="402">
        <f t="shared" ref="T11:T13" si="2">S11/0.4</f>
        <v>66.5</v>
      </c>
      <c r="U11" s="403">
        <f>RANK(T11,T$11:T$13,0)</f>
        <v>2</v>
      </c>
      <c r="V11" s="403"/>
      <c r="W11" s="405"/>
      <c r="X11" s="405"/>
      <c r="Y11" s="405"/>
      <c r="Z11" s="402">
        <f t="shared" ref="Z11:Z13" si="3">(M11+T11)/2-IF($V11=1,0.5,IF($V11=2,1.5,0))</f>
        <v>67.25</v>
      </c>
      <c r="AA11" s="403" t="s">
        <v>39</v>
      </c>
    </row>
    <row r="12" spans="1:27" s="406" customFormat="1" ht="49.5" customHeight="1">
      <c r="A12" s="398">
        <v>2</v>
      </c>
      <c r="B12" s="399"/>
      <c r="C12" s="400"/>
      <c r="D12" s="284" t="s">
        <v>173</v>
      </c>
      <c r="E12" s="36" t="s">
        <v>123</v>
      </c>
      <c r="F12" s="285" t="s">
        <v>9</v>
      </c>
      <c r="G12" s="286" t="s">
        <v>174</v>
      </c>
      <c r="H12" s="287" t="s">
        <v>80</v>
      </c>
      <c r="I12" s="288" t="s">
        <v>8</v>
      </c>
      <c r="J12" s="289" t="s">
        <v>81</v>
      </c>
      <c r="K12" s="30" t="s">
        <v>7</v>
      </c>
      <c r="L12" s="401">
        <v>133</v>
      </c>
      <c r="M12" s="402">
        <f>L12/2</f>
        <v>66.5</v>
      </c>
      <c r="N12" s="403">
        <f>RANK(M12,M$11:M$13,0)</f>
        <v>3</v>
      </c>
      <c r="O12" s="404">
        <v>6.8</v>
      </c>
      <c r="P12" s="404">
        <v>7</v>
      </c>
      <c r="Q12" s="404">
        <v>6.8</v>
      </c>
      <c r="R12" s="404">
        <v>6.9</v>
      </c>
      <c r="S12" s="401">
        <f t="shared" si="1"/>
        <v>27.5</v>
      </c>
      <c r="T12" s="402">
        <f>S12/0.4</f>
        <v>68.75</v>
      </c>
      <c r="U12" s="403">
        <f>RANK(T12,T$11:T$13,0)</f>
        <v>1</v>
      </c>
      <c r="V12" s="403"/>
      <c r="W12" s="407">
        <v>1</v>
      </c>
      <c r="X12" s="405"/>
      <c r="Y12" s="405"/>
      <c r="Z12" s="402">
        <f>(M12+T12)/2-IF($V12=1,0.5,IF($V12=2,1.5,0))-0.5</f>
        <v>67.125</v>
      </c>
      <c r="AA12" s="403" t="s">
        <v>39</v>
      </c>
    </row>
    <row r="13" spans="1:27" s="406" customFormat="1" ht="49.5" customHeight="1">
      <c r="A13" s="398">
        <v>3</v>
      </c>
      <c r="B13" s="399"/>
      <c r="C13" s="400"/>
      <c r="D13" s="284" t="s">
        <v>169</v>
      </c>
      <c r="E13" s="36" t="s">
        <v>122</v>
      </c>
      <c r="F13" s="285" t="s">
        <v>9</v>
      </c>
      <c r="G13" s="37" t="s">
        <v>170</v>
      </c>
      <c r="H13" s="294" t="s">
        <v>82</v>
      </c>
      <c r="I13" s="39" t="s">
        <v>83</v>
      </c>
      <c r="J13" s="40" t="s">
        <v>81</v>
      </c>
      <c r="K13" s="295" t="s">
        <v>14</v>
      </c>
      <c r="L13" s="401">
        <v>133.5</v>
      </c>
      <c r="M13" s="402">
        <f t="shared" si="0"/>
        <v>66.75</v>
      </c>
      <c r="N13" s="403">
        <f>RANK(M13,M$11:M$13,0)</f>
        <v>2</v>
      </c>
      <c r="O13" s="404">
        <v>6.5</v>
      </c>
      <c r="P13" s="404">
        <v>6.6</v>
      </c>
      <c r="Q13" s="404">
        <v>6.6</v>
      </c>
      <c r="R13" s="404">
        <v>6.6</v>
      </c>
      <c r="S13" s="401">
        <f t="shared" si="1"/>
        <v>26.299999999999997</v>
      </c>
      <c r="T13" s="402">
        <f t="shared" si="2"/>
        <v>65.749999999999986</v>
      </c>
      <c r="U13" s="403">
        <f>RANK(T13,T$11:T$13,0)</f>
        <v>3</v>
      </c>
      <c r="V13" s="403"/>
      <c r="W13" s="405"/>
      <c r="X13" s="405"/>
      <c r="Y13" s="405"/>
      <c r="Z13" s="402">
        <f t="shared" si="3"/>
        <v>66.25</v>
      </c>
      <c r="AA13" s="403" t="s">
        <v>39</v>
      </c>
    </row>
    <row r="14" spans="1:27" ht="23.25" customHeight="1">
      <c r="A14" s="104"/>
      <c r="B14" s="104"/>
      <c r="C14" s="105"/>
      <c r="D14" s="75"/>
      <c r="E14" s="76"/>
      <c r="F14" s="77"/>
      <c r="G14" s="78"/>
      <c r="H14" s="76"/>
      <c r="I14" s="77"/>
      <c r="J14" s="77"/>
      <c r="K14" s="79"/>
      <c r="L14" s="106"/>
      <c r="M14" s="107"/>
      <c r="N14" s="108"/>
      <c r="O14" s="109"/>
      <c r="P14" s="109"/>
      <c r="Q14" s="109"/>
      <c r="R14" s="109"/>
      <c r="S14" s="106"/>
      <c r="T14" s="107"/>
      <c r="U14" s="108"/>
      <c r="V14" s="108"/>
      <c r="W14" s="110"/>
      <c r="X14" s="110"/>
      <c r="Y14" s="110"/>
      <c r="Z14" s="107"/>
      <c r="AA14" s="108"/>
    </row>
    <row r="15" spans="1:27" ht="21.75" customHeight="1">
      <c r="D15" s="111" t="s">
        <v>23</v>
      </c>
      <c r="K15" s="63" t="s">
        <v>113</v>
      </c>
    </row>
    <row r="16" spans="1:27" ht="13.5" customHeight="1">
      <c r="D16" s="111"/>
      <c r="K16" s="7"/>
    </row>
    <row r="17" spans="4:11" ht="21.75" customHeight="1">
      <c r="D17" s="111" t="s">
        <v>24</v>
      </c>
      <c r="K17" s="63" t="s">
        <v>324</v>
      </c>
    </row>
  </sheetData>
  <protectedRanges>
    <protectedRange sqref="K13" name="Диапазон1_3_1_1_3_11_1_1_3_3_1_1_2_2_1_2_1_1"/>
  </protectedRanges>
  <mergeCells count="25">
    <mergeCell ref="L8:N8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</mergeCells>
  <pageMargins left="0.28000000000000003" right="0.31" top="0.27559055118110237" bottom="0.23622047244094491" header="0.23622047244094491" footer="0.15748031496062992"/>
  <pageSetup paperSize="9" scale="6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B31"/>
  <sheetViews>
    <sheetView view="pageBreakPreview" zoomScale="85" zoomScaleNormal="100" zoomScaleSheetLayoutView="85" workbookViewId="0">
      <selection activeCell="G14" sqref="G14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" style="7" customWidth="1"/>
    <col min="7" max="7" width="30.140625" style="7" customWidth="1"/>
    <col min="8" max="8" width="8.7109375" style="7" customWidth="1"/>
    <col min="9" max="9" width="15" style="7" customWidth="1"/>
    <col min="10" max="10" width="12.7109375" style="7" hidden="1" customWidth="1"/>
    <col min="11" max="11" width="22.42578125" style="7" customWidth="1"/>
    <col min="12" max="12" width="6.28515625" style="7" customWidth="1"/>
    <col min="13" max="13" width="8.7109375" style="7" customWidth="1"/>
    <col min="14" max="14" width="3.85546875" style="7" customWidth="1"/>
    <col min="15" max="18" width="5.42578125" style="7" customWidth="1"/>
    <col min="19" max="19" width="5.7109375" style="7" customWidth="1"/>
    <col min="20" max="20" width="8.71093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10.140625" style="7" customWidth="1"/>
    <col min="27" max="27" width="7.42578125" style="7" customWidth="1"/>
    <col min="28" max="16384" width="9.140625" style="7"/>
  </cols>
  <sheetData>
    <row r="1" spans="1:28" ht="56.25" customHeight="1">
      <c r="A1" s="335" t="s">
        <v>320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8" ht="19.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28" ht="19.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80"/>
    </row>
    <row r="4" spans="1:28" ht="21" customHeight="1">
      <c r="A4" s="365" t="s">
        <v>158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80"/>
    </row>
    <row r="5" spans="1:28" ht="22.5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28" ht="19.149999999999999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8" ht="15" customHeight="1">
      <c r="A7" s="192" t="s">
        <v>62</v>
      </c>
      <c r="B7" s="81"/>
      <c r="C7" s="81"/>
      <c r="D7" s="81"/>
      <c r="E7" s="82"/>
      <c r="F7" s="82"/>
      <c r="G7" s="82"/>
      <c r="H7" s="82"/>
      <c r="I7" s="82"/>
      <c r="J7" s="83"/>
      <c r="K7" s="83"/>
      <c r="L7" s="81"/>
      <c r="M7" s="84"/>
      <c r="Z7" s="113"/>
      <c r="AA7" s="198" t="s">
        <v>292</v>
      </c>
    </row>
    <row r="8" spans="1:28" ht="20.100000000000001" customHeight="1">
      <c r="A8" s="349" t="s">
        <v>28</v>
      </c>
      <c r="B8" s="349" t="s">
        <v>20</v>
      </c>
      <c r="C8" s="349" t="s">
        <v>1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4" t="s">
        <v>61</v>
      </c>
      <c r="M8" s="354"/>
      <c r="N8" s="354"/>
      <c r="O8" s="355" t="s">
        <v>73</v>
      </c>
      <c r="P8" s="356"/>
      <c r="Q8" s="356"/>
      <c r="R8" s="356"/>
      <c r="S8" s="356"/>
      <c r="T8" s="356"/>
      <c r="U8" s="357"/>
      <c r="V8" s="349" t="s">
        <v>32</v>
      </c>
      <c r="W8" s="359" t="s">
        <v>277</v>
      </c>
      <c r="X8" s="350" t="s">
        <v>33</v>
      </c>
      <c r="Y8" s="349" t="s">
        <v>34</v>
      </c>
      <c r="Z8" s="349" t="s">
        <v>35</v>
      </c>
      <c r="AA8" s="331" t="s">
        <v>36</v>
      </c>
    </row>
    <row r="9" spans="1:28" ht="20.100000000000001" customHeight="1">
      <c r="A9" s="349"/>
      <c r="B9" s="349"/>
      <c r="C9" s="349"/>
      <c r="D9" s="353"/>
      <c r="E9" s="353"/>
      <c r="F9" s="349"/>
      <c r="G9" s="353"/>
      <c r="H9" s="353"/>
      <c r="I9" s="353"/>
      <c r="J9" s="95"/>
      <c r="K9" s="353"/>
      <c r="L9" s="354" t="s">
        <v>75</v>
      </c>
      <c r="M9" s="354"/>
      <c r="N9" s="354"/>
      <c r="O9" s="355" t="s">
        <v>76</v>
      </c>
      <c r="P9" s="356"/>
      <c r="Q9" s="356"/>
      <c r="R9" s="356"/>
      <c r="S9" s="356"/>
      <c r="T9" s="356"/>
      <c r="U9" s="357"/>
      <c r="V9" s="358"/>
      <c r="W9" s="351"/>
      <c r="X9" s="364"/>
      <c r="Y9" s="349"/>
      <c r="Z9" s="349"/>
      <c r="AA9" s="331"/>
    </row>
    <row r="10" spans="1:28" ht="84.7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95"/>
      <c r="K10" s="353"/>
      <c r="L10" s="97" t="s">
        <v>37</v>
      </c>
      <c r="M10" s="98" t="s">
        <v>38</v>
      </c>
      <c r="N10" s="97" t="s">
        <v>28</v>
      </c>
      <c r="O10" s="99" t="s">
        <v>77</v>
      </c>
      <c r="P10" s="99" t="s">
        <v>78</v>
      </c>
      <c r="Q10" s="99" t="s">
        <v>79</v>
      </c>
      <c r="R10" s="99" t="s">
        <v>55</v>
      </c>
      <c r="S10" s="97" t="s">
        <v>37</v>
      </c>
      <c r="T10" s="97" t="s">
        <v>38</v>
      </c>
      <c r="U10" s="97" t="s">
        <v>28</v>
      </c>
      <c r="V10" s="349"/>
      <c r="W10" s="360"/>
      <c r="X10" s="352"/>
      <c r="Y10" s="349"/>
      <c r="Z10" s="349"/>
      <c r="AA10" s="331"/>
    </row>
    <row r="11" spans="1:28" ht="28.5" customHeight="1">
      <c r="A11" s="361" t="s">
        <v>159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3"/>
    </row>
    <row r="12" spans="1:28" s="415" customFormat="1" ht="53.25" customHeight="1">
      <c r="A12" s="410">
        <v>1</v>
      </c>
      <c r="B12" s="411"/>
      <c r="C12" s="412"/>
      <c r="D12" s="284" t="s">
        <v>191</v>
      </c>
      <c r="E12" s="36" t="s">
        <v>126</v>
      </c>
      <c r="F12" s="285" t="s">
        <v>9</v>
      </c>
      <c r="G12" s="286" t="s">
        <v>192</v>
      </c>
      <c r="H12" s="287" t="s">
        <v>127</v>
      </c>
      <c r="I12" s="292" t="s">
        <v>8</v>
      </c>
      <c r="J12" s="40" t="s">
        <v>8</v>
      </c>
      <c r="K12" s="30" t="s">
        <v>7</v>
      </c>
      <c r="L12" s="401">
        <v>133.5</v>
      </c>
      <c r="M12" s="402">
        <f>L12/2-IF($V12=1,0.5,IF($V12=2,1.5,0))</f>
        <v>66.75</v>
      </c>
      <c r="N12" s="403">
        <f>RANK(M12,M$12:M$12,0)</f>
        <v>1</v>
      </c>
      <c r="O12" s="401">
        <v>7.8</v>
      </c>
      <c r="P12" s="401">
        <v>8</v>
      </c>
      <c r="Q12" s="401">
        <v>8</v>
      </c>
      <c r="R12" s="401">
        <v>8</v>
      </c>
      <c r="S12" s="401">
        <f>O12+P12+Q12+R12</f>
        <v>31.8</v>
      </c>
      <c r="T12" s="402">
        <f>S12/0.4</f>
        <v>79.5</v>
      </c>
      <c r="U12" s="403">
        <f>RANK(T12,T$12:T$12,0)</f>
        <v>1</v>
      </c>
      <c r="V12" s="413"/>
      <c r="W12" s="413"/>
      <c r="X12" s="401"/>
      <c r="Y12" s="414"/>
      <c r="Z12" s="402">
        <f>(M12+T12)/2-IF($V12=1,0.5,IF($V12=2,1.5,0))</f>
        <v>73.125</v>
      </c>
      <c r="AA12" s="413" t="s">
        <v>39</v>
      </c>
    </row>
    <row r="13" spans="1:28" s="415" customFormat="1" ht="24.75" customHeight="1">
      <c r="A13" s="416" t="s">
        <v>160</v>
      </c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  <c r="X13" s="417"/>
      <c r="Y13" s="417"/>
      <c r="Z13" s="417"/>
      <c r="AA13" s="418"/>
    </row>
    <row r="14" spans="1:28" s="415" customFormat="1" ht="53.25" customHeight="1">
      <c r="A14" s="410">
        <v>1</v>
      </c>
      <c r="B14" s="411"/>
      <c r="C14" s="412"/>
      <c r="D14" s="284" t="s">
        <v>195</v>
      </c>
      <c r="E14" s="36" t="s">
        <v>128</v>
      </c>
      <c r="F14" s="285" t="s">
        <v>9</v>
      </c>
      <c r="G14" s="286" t="s">
        <v>196</v>
      </c>
      <c r="H14" s="287" t="s">
        <v>104</v>
      </c>
      <c r="I14" s="288" t="s">
        <v>8</v>
      </c>
      <c r="J14" s="40" t="s">
        <v>129</v>
      </c>
      <c r="K14" s="59" t="s">
        <v>7</v>
      </c>
      <c r="L14" s="401">
        <v>135</v>
      </c>
      <c r="M14" s="402">
        <f>L14/2-IF($V14=1,0.5,IF($V14=2,1.5,0))</f>
        <v>67.5</v>
      </c>
      <c r="N14" s="403">
        <f>RANK(M14,M$14:M$16,0)</f>
        <v>1</v>
      </c>
      <c r="O14" s="401">
        <v>7</v>
      </c>
      <c r="P14" s="401">
        <v>7</v>
      </c>
      <c r="Q14" s="401">
        <v>6.9</v>
      </c>
      <c r="R14" s="401">
        <v>7</v>
      </c>
      <c r="S14" s="401">
        <f>O14+P14+Q14+R14</f>
        <v>27.9</v>
      </c>
      <c r="T14" s="402">
        <f>S14/0.4</f>
        <v>69.749999999999986</v>
      </c>
      <c r="U14" s="403">
        <f>RANK(T14,T$14:T$16,0)</f>
        <v>1</v>
      </c>
      <c r="V14" s="413"/>
      <c r="W14" s="413">
        <v>1</v>
      </c>
      <c r="X14" s="401"/>
      <c r="Y14" s="414"/>
      <c r="Z14" s="402">
        <f>(M14+T14)/2-IF($V14=1,0.5,IF($V14=2,1.5,0))-0.5</f>
        <v>68.125</v>
      </c>
      <c r="AA14" s="413" t="s">
        <v>39</v>
      </c>
    </row>
    <row r="15" spans="1:28" s="415" customFormat="1" ht="53.25" customHeight="1">
      <c r="A15" s="410">
        <v>2</v>
      </c>
      <c r="B15" s="411"/>
      <c r="C15" s="412"/>
      <c r="D15" s="284" t="s">
        <v>208</v>
      </c>
      <c r="E15" s="36" t="s">
        <v>105</v>
      </c>
      <c r="F15" s="285" t="s">
        <v>9</v>
      </c>
      <c r="G15" s="310" t="s">
        <v>209</v>
      </c>
      <c r="H15" s="311" t="s">
        <v>106</v>
      </c>
      <c r="I15" s="296" t="s">
        <v>8</v>
      </c>
      <c r="J15" s="61" t="s">
        <v>71</v>
      </c>
      <c r="K15" s="312" t="s">
        <v>72</v>
      </c>
      <c r="L15" s="401">
        <v>120.5</v>
      </c>
      <c r="M15" s="402">
        <f>L15/2-IF($V15=1,0.5,IF($V15=2,1.5,0))</f>
        <v>60.25</v>
      </c>
      <c r="N15" s="403">
        <f>RANK(M15,M$14:M$16,0)</f>
        <v>2</v>
      </c>
      <c r="O15" s="401">
        <v>6.3</v>
      </c>
      <c r="P15" s="401">
        <v>5.8</v>
      </c>
      <c r="Q15" s="401">
        <v>6</v>
      </c>
      <c r="R15" s="401">
        <v>5.9</v>
      </c>
      <c r="S15" s="401">
        <f>O15+P15+Q15+R15</f>
        <v>24</v>
      </c>
      <c r="T15" s="402">
        <f>S15/0.4</f>
        <v>60</v>
      </c>
      <c r="U15" s="403">
        <f>RANK(T15,T$14:T$16,0)</f>
        <v>2</v>
      </c>
      <c r="V15" s="413"/>
      <c r="W15" s="413"/>
      <c r="X15" s="401"/>
      <c r="Y15" s="414"/>
      <c r="Z15" s="402">
        <f>(M15+T15)/2-IF($V15=1,0.5,IF($V15=2,1.5,0))</f>
        <v>60.125</v>
      </c>
      <c r="AA15" s="413" t="s">
        <v>39</v>
      </c>
    </row>
    <row r="16" spans="1:28" s="415" customFormat="1" ht="53.25" customHeight="1">
      <c r="A16" s="410">
        <v>3</v>
      </c>
      <c r="B16" s="411"/>
      <c r="C16" s="412"/>
      <c r="D16" s="60" t="s">
        <v>261</v>
      </c>
      <c r="E16" s="32" t="s">
        <v>222</v>
      </c>
      <c r="F16" s="61" t="s">
        <v>9</v>
      </c>
      <c r="G16" s="31" t="s">
        <v>262</v>
      </c>
      <c r="H16" s="32" t="s">
        <v>223</v>
      </c>
      <c r="I16" s="61" t="s">
        <v>224</v>
      </c>
      <c r="J16" s="61" t="s">
        <v>225</v>
      </c>
      <c r="K16" s="58" t="s">
        <v>226</v>
      </c>
      <c r="L16" s="401">
        <v>98.5</v>
      </c>
      <c r="M16" s="402">
        <f>L16/2-IF($V16=1,0.5,IF($V16=2,1.5,0))</f>
        <v>49.25</v>
      </c>
      <c r="N16" s="403">
        <f>RANK(M16,M$14:M$16,0)</f>
        <v>3</v>
      </c>
      <c r="O16" s="401">
        <v>5.7</v>
      </c>
      <c r="P16" s="401">
        <v>5.5</v>
      </c>
      <c r="Q16" s="401">
        <v>5.8</v>
      </c>
      <c r="R16" s="401">
        <v>5.7</v>
      </c>
      <c r="S16" s="401">
        <f>O16+P16+Q16+R16</f>
        <v>22.7</v>
      </c>
      <c r="T16" s="402">
        <f>S16/0.4</f>
        <v>56.749999999999993</v>
      </c>
      <c r="U16" s="403">
        <f>RANK(T16,T$14:T$16,0)</f>
        <v>3</v>
      </c>
      <c r="V16" s="413"/>
      <c r="W16" s="413"/>
      <c r="X16" s="401"/>
      <c r="Y16" s="414"/>
      <c r="Z16" s="402">
        <f>(M16+T16)/2-IF($V16=1,0.5,IF($V16=2,1.5,0))</f>
        <v>53</v>
      </c>
      <c r="AA16" s="413" t="s">
        <v>39</v>
      </c>
    </row>
    <row r="17" spans="1:27" ht="39" customHeight="1">
      <c r="A17" s="120"/>
      <c r="B17" s="121"/>
      <c r="C17" s="122"/>
      <c r="D17" s="123"/>
      <c r="E17" s="124"/>
      <c r="F17" s="125"/>
      <c r="G17" s="126"/>
      <c r="H17" s="127"/>
      <c r="I17" s="128"/>
      <c r="J17" s="128"/>
      <c r="K17" s="129"/>
      <c r="L17" s="130"/>
      <c r="M17" s="131"/>
      <c r="N17" s="120"/>
      <c r="O17" s="130"/>
      <c r="P17" s="131"/>
      <c r="Q17" s="120"/>
      <c r="R17" s="130"/>
      <c r="S17" s="131"/>
      <c r="T17" s="131"/>
      <c r="U17" s="120"/>
      <c r="V17" s="132"/>
      <c r="W17" s="132"/>
      <c r="X17" s="130"/>
      <c r="Y17" s="133"/>
      <c r="Z17" s="131"/>
      <c r="AA17" s="132"/>
    </row>
    <row r="18" spans="1:27" ht="25.5" customHeight="1">
      <c r="D18" s="2" t="s">
        <v>23</v>
      </c>
      <c r="E18" s="2"/>
      <c r="F18" s="2"/>
      <c r="G18" s="2"/>
      <c r="H18" s="2"/>
      <c r="I18" s="64"/>
      <c r="K18" s="63" t="s">
        <v>113</v>
      </c>
      <c r="L18" s="134"/>
    </row>
    <row r="19" spans="1:27" ht="10.5" customHeight="1">
      <c r="D19" s="2"/>
      <c r="E19" s="2"/>
      <c r="F19" s="2"/>
      <c r="G19" s="2"/>
      <c r="H19" s="2"/>
      <c r="I19" s="64"/>
      <c r="L19" s="134"/>
    </row>
    <row r="20" spans="1:27" ht="21" customHeight="1">
      <c r="D20" s="2" t="s">
        <v>24</v>
      </c>
      <c r="E20" s="2"/>
      <c r="F20" s="2"/>
      <c r="G20" s="2"/>
      <c r="H20" s="2"/>
      <c r="I20" s="64"/>
      <c r="K20" s="63" t="s">
        <v>324</v>
      </c>
      <c r="L20" s="134"/>
    </row>
    <row r="31" spans="1:27">
      <c r="K31" s="2"/>
    </row>
  </sheetData>
  <protectedRanges>
    <protectedRange sqref="K17" name="Диапазон1_3_1_1_3_11_1_1_3_1_1_2_1_3_2_3_4_1"/>
    <protectedRange sqref="K12" name="Диапазон1_3_1_1_3_11_1_1_3_1_1_2_2_1_1_1_1_1_2"/>
  </protectedRanges>
  <sortState ref="A14:AB16">
    <sortCondition ref="A14:A16"/>
  </sortState>
  <mergeCells count="27">
    <mergeCell ref="A1:AA1"/>
    <mergeCell ref="A2:AA2"/>
    <mergeCell ref="A3:AA3"/>
    <mergeCell ref="A5:AA5"/>
    <mergeCell ref="A8:A10"/>
    <mergeCell ref="A4:AA4"/>
    <mergeCell ref="Z8:Z10"/>
    <mergeCell ref="B8:B10"/>
    <mergeCell ref="C8:C10"/>
    <mergeCell ref="D8:D10"/>
    <mergeCell ref="E8:E10"/>
    <mergeCell ref="G8:G10"/>
    <mergeCell ref="H8:H10"/>
    <mergeCell ref="F8:F10"/>
    <mergeCell ref="O8:U8"/>
    <mergeCell ref="L9:N9"/>
    <mergeCell ref="O9:U9"/>
    <mergeCell ref="A13:AA13"/>
    <mergeCell ref="A11:AA11"/>
    <mergeCell ref="AA8:AA10"/>
    <mergeCell ref="V8:V10"/>
    <mergeCell ref="W8:W10"/>
    <mergeCell ref="X8:X10"/>
    <mergeCell ref="Y8:Y10"/>
    <mergeCell ref="I8:I10"/>
    <mergeCell ref="K8:K10"/>
    <mergeCell ref="L8:N8"/>
  </mergeCells>
  <pageMargins left="0.33" right="0.15748031496062992" top="0.23622047244094491" bottom="0.15748031496062992" header="0.23622047244094491" footer="0.15748031496062992"/>
  <pageSetup paperSize="9" scale="7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79998168889431442"/>
    <pageSetUpPr fitToPage="1"/>
  </sheetPr>
  <dimension ref="A1:AA16"/>
  <sheetViews>
    <sheetView view="pageBreakPreview" topLeftCell="A4" zoomScale="85" zoomScaleNormal="100" zoomScaleSheetLayoutView="85" workbookViewId="0">
      <selection activeCell="G11" sqref="G11"/>
    </sheetView>
  </sheetViews>
  <sheetFormatPr defaultRowHeight="12.75"/>
  <cols>
    <col min="1" max="1" width="4.85546875" style="96" customWidth="1"/>
    <col min="2" max="2" width="5.85546875" style="96" hidden="1" customWidth="1"/>
    <col min="3" max="3" width="7.5703125" style="96" hidden="1" customWidth="1"/>
    <col min="4" max="4" width="20.7109375" style="96" customWidth="1"/>
    <col min="5" max="5" width="8.28515625" style="96" customWidth="1"/>
    <col min="6" max="6" width="5.28515625" style="96" customWidth="1"/>
    <col min="7" max="7" width="34.140625" style="96" customWidth="1"/>
    <col min="8" max="8" width="8.7109375" style="96" customWidth="1"/>
    <col min="9" max="9" width="19" style="96" customWidth="1"/>
    <col min="10" max="10" width="12.7109375" style="96" hidden="1" customWidth="1"/>
    <col min="11" max="11" width="26" style="96" customWidth="1"/>
    <col min="12" max="12" width="6.28515625" style="96" customWidth="1"/>
    <col min="13" max="13" width="10.42578125" style="96" customWidth="1"/>
    <col min="14" max="14" width="3.85546875" style="96" customWidth="1"/>
    <col min="15" max="15" width="5" style="96" customWidth="1"/>
    <col min="16" max="16" width="6" style="96" customWidth="1"/>
    <col min="17" max="17" width="5" style="96" customWidth="1"/>
    <col min="18" max="18" width="6" style="96" customWidth="1"/>
    <col min="19" max="19" width="7.140625" style="96" customWidth="1"/>
    <col min="20" max="20" width="9.85546875" style="96" customWidth="1"/>
    <col min="21" max="21" width="3.7109375" style="96" customWidth="1"/>
    <col min="22" max="23" width="4.85546875" style="96" customWidth="1"/>
    <col min="24" max="24" width="6.28515625" style="96" hidden="1" customWidth="1"/>
    <col min="25" max="25" width="6.7109375" style="96" hidden="1" customWidth="1"/>
    <col min="26" max="26" width="9.7109375" style="96" customWidth="1"/>
    <col min="27" max="27" width="7.5703125" style="96" customWidth="1"/>
    <col min="28" max="16384" width="9.140625" style="96"/>
  </cols>
  <sheetData>
    <row r="1" spans="1:27" ht="81" customHeight="1">
      <c r="A1" s="347" t="s">
        <v>348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</row>
    <row r="2" spans="1:27" ht="15.9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27" ht="15.9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</row>
    <row r="4" spans="1:27" ht="26.25" customHeight="1">
      <c r="A4" s="348" t="s">
        <v>278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</row>
    <row r="5" spans="1:27" s="94" customFormat="1" ht="19.149999999999999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27" ht="19.149999999999999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5" customHeight="1">
      <c r="A7" s="192" t="s">
        <v>62</v>
      </c>
      <c r="AA7" s="198" t="s">
        <v>292</v>
      </c>
    </row>
    <row r="8" spans="1:27" ht="20.100000000000001" customHeight="1">
      <c r="A8" s="349" t="s">
        <v>28</v>
      </c>
      <c r="B8" s="349" t="s">
        <v>20</v>
      </c>
      <c r="C8" s="350" t="s">
        <v>12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4" t="s">
        <v>61</v>
      </c>
      <c r="M8" s="354"/>
      <c r="N8" s="354"/>
      <c r="O8" s="355" t="s">
        <v>73</v>
      </c>
      <c r="P8" s="356"/>
      <c r="Q8" s="356"/>
      <c r="R8" s="356"/>
      <c r="S8" s="356"/>
      <c r="T8" s="356"/>
      <c r="U8" s="357"/>
      <c r="V8" s="349" t="s">
        <v>32</v>
      </c>
      <c r="W8" s="359" t="s">
        <v>277</v>
      </c>
      <c r="X8" s="349"/>
      <c r="Y8" s="349" t="s">
        <v>74</v>
      </c>
      <c r="Z8" s="331" t="s">
        <v>35</v>
      </c>
      <c r="AA8" s="331" t="s">
        <v>36</v>
      </c>
    </row>
    <row r="9" spans="1:27" ht="20.100000000000001" customHeight="1">
      <c r="A9" s="349"/>
      <c r="B9" s="349"/>
      <c r="C9" s="351"/>
      <c r="D9" s="353"/>
      <c r="E9" s="353"/>
      <c r="F9" s="349"/>
      <c r="G9" s="353"/>
      <c r="H9" s="353"/>
      <c r="I9" s="353"/>
      <c r="J9" s="95"/>
      <c r="K9" s="353"/>
      <c r="L9" s="354" t="s">
        <v>75</v>
      </c>
      <c r="M9" s="354"/>
      <c r="N9" s="354"/>
      <c r="O9" s="355" t="s">
        <v>76</v>
      </c>
      <c r="P9" s="356"/>
      <c r="Q9" s="356"/>
      <c r="R9" s="356"/>
      <c r="S9" s="356"/>
      <c r="T9" s="356"/>
      <c r="U9" s="357"/>
      <c r="V9" s="358"/>
      <c r="W9" s="351"/>
      <c r="X9" s="349"/>
      <c r="Y9" s="349"/>
      <c r="Z9" s="331"/>
      <c r="AA9" s="331"/>
    </row>
    <row r="10" spans="1:27" ht="79.5" customHeight="1">
      <c r="A10" s="349"/>
      <c r="B10" s="349"/>
      <c r="C10" s="352"/>
      <c r="D10" s="353"/>
      <c r="E10" s="353"/>
      <c r="F10" s="349"/>
      <c r="G10" s="353"/>
      <c r="H10" s="353"/>
      <c r="I10" s="353"/>
      <c r="J10" s="95"/>
      <c r="K10" s="353"/>
      <c r="L10" s="97" t="s">
        <v>37</v>
      </c>
      <c r="M10" s="98" t="s">
        <v>38</v>
      </c>
      <c r="N10" s="97" t="s">
        <v>28</v>
      </c>
      <c r="O10" s="99" t="s">
        <v>77</v>
      </c>
      <c r="P10" s="99" t="s">
        <v>78</v>
      </c>
      <c r="Q10" s="99" t="s">
        <v>79</v>
      </c>
      <c r="R10" s="99" t="s">
        <v>55</v>
      </c>
      <c r="S10" s="98" t="s">
        <v>37</v>
      </c>
      <c r="T10" s="97" t="s">
        <v>38</v>
      </c>
      <c r="U10" s="97" t="s">
        <v>28</v>
      </c>
      <c r="V10" s="349"/>
      <c r="W10" s="360"/>
      <c r="X10" s="349"/>
      <c r="Y10" s="349"/>
      <c r="Z10" s="331"/>
      <c r="AA10" s="331"/>
    </row>
    <row r="11" spans="1:27" s="406" customFormat="1" ht="56.25" customHeight="1">
      <c r="A11" s="398">
        <v>1</v>
      </c>
      <c r="B11" s="399"/>
      <c r="C11" s="400"/>
      <c r="D11" s="60" t="s">
        <v>204</v>
      </c>
      <c r="E11" s="32" t="s">
        <v>91</v>
      </c>
      <c r="F11" s="61" t="s">
        <v>9</v>
      </c>
      <c r="G11" s="31" t="s">
        <v>205</v>
      </c>
      <c r="H11" s="32" t="s">
        <v>92</v>
      </c>
      <c r="I11" s="61" t="s">
        <v>17</v>
      </c>
      <c r="J11" s="61" t="s">
        <v>84</v>
      </c>
      <c r="K11" s="58" t="s">
        <v>120</v>
      </c>
      <c r="L11" s="401">
        <v>188.5</v>
      </c>
      <c r="M11" s="402">
        <f>L11/2.8</f>
        <v>67.321428571428569</v>
      </c>
      <c r="N11" s="403">
        <f>RANK(M11,M$11:M$12,0)</f>
        <v>2</v>
      </c>
      <c r="O11" s="404">
        <v>7.8</v>
      </c>
      <c r="P11" s="404">
        <v>7.5</v>
      </c>
      <c r="Q11" s="404">
        <v>7.5</v>
      </c>
      <c r="R11" s="404">
        <v>7.7</v>
      </c>
      <c r="S11" s="401">
        <f>O11+P11+Q11+R11</f>
        <v>30.5</v>
      </c>
      <c r="T11" s="402">
        <f>S11/0.4</f>
        <v>76.25</v>
      </c>
      <c r="U11" s="403">
        <f>RANK(T11,T$11:T$12,0)</f>
        <v>1</v>
      </c>
      <c r="V11" s="403"/>
      <c r="W11" s="407">
        <v>1</v>
      </c>
      <c r="X11" s="405"/>
      <c r="Y11" s="405"/>
      <c r="Z11" s="402">
        <f>(M11+T11)/2-IF($V11=1,0.5,IF($V11=2,1.5,0))-0.5</f>
        <v>71.285714285714278</v>
      </c>
      <c r="AA11" s="403" t="s">
        <v>39</v>
      </c>
    </row>
    <row r="12" spans="1:27" s="406" customFormat="1" ht="56.25" customHeight="1">
      <c r="A12" s="398">
        <v>2</v>
      </c>
      <c r="B12" s="399"/>
      <c r="C12" s="400"/>
      <c r="D12" s="60" t="s">
        <v>200</v>
      </c>
      <c r="E12" s="32" t="s">
        <v>131</v>
      </c>
      <c r="F12" s="61">
        <v>3</v>
      </c>
      <c r="G12" s="31" t="s">
        <v>201</v>
      </c>
      <c r="H12" s="32" t="s">
        <v>132</v>
      </c>
      <c r="I12" s="61" t="s">
        <v>133</v>
      </c>
      <c r="J12" s="61" t="s">
        <v>134</v>
      </c>
      <c r="K12" s="58" t="s">
        <v>135</v>
      </c>
      <c r="L12" s="401">
        <v>189</v>
      </c>
      <c r="M12" s="402">
        <f>L12/2.8</f>
        <v>67.5</v>
      </c>
      <c r="N12" s="403">
        <f>RANK(M12,M$11:M$12,0)</f>
        <v>1</v>
      </c>
      <c r="O12" s="404">
        <v>7</v>
      </c>
      <c r="P12" s="404">
        <v>7.3</v>
      </c>
      <c r="Q12" s="404">
        <v>7.2</v>
      </c>
      <c r="R12" s="404">
        <v>7.2</v>
      </c>
      <c r="S12" s="401">
        <f>O12+P12+Q12+R12</f>
        <v>28.7</v>
      </c>
      <c r="T12" s="402">
        <f>S12/0.4</f>
        <v>71.75</v>
      </c>
      <c r="U12" s="403">
        <f>RANK(T12,T$11:T$12,0)</f>
        <v>2</v>
      </c>
      <c r="V12" s="403"/>
      <c r="W12" s="405"/>
      <c r="X12" s="405"/>
      <c r="Y12" s="405"/>
      <c r="Z12" s="402">
        <f>(M12+T12)/2-IF($V12=1,0.5,IF($V12=2,1.5,0))</f>
        <v>69.625</v>
      </c>
      <c r="AA12" s="403" t="s">
        <v>39</v>
      </c>
    </row>
    <row r="13" spans="1:27" ht="23.25" customHeight="1">
      <c r="A13" s="104"/>
      <c r="B13" s="104"/>
      <c r="C13" s="105"/>
      <c r="D13" s="75"/>
      <c r="E13" s="76"/>
      <c r="F13" s="77"/>
      <c r="G13" s="78"/>
      <c r="H13" s="76"/>
      <c r="I13" s="77"/>
      <c r="J13" s="77"/>
      <c r="K13" s="79"/>
      <c r="L13" s="106"/>
      <c r="M13" s="107"/>
      <c r="N13" s="108"/>
      <c r="O13" s="109"/>
      <c r="P13" s="109"/>
      <c r="Q13" s="109"/>
      <c r="R13" s="109"/>
      <c r="S13" s="106"/>
      <c r="T13" s="107"/>
      <c r="U13" s="108"/>
      <c r="V13" s="108"/>
      <c r="W13" s="110"/>
      <c r="X13" s="110"/>
      <c r="Y13" s="110"/>
      <c r="Z13" s="107"/>
      <c r="AA13" s="108"/>
    </row>
    <row r="14" spans="1:27" ht="21.75" customHeight="1">
      <c r="D14" s="111" t="s">
        <v>23</v>
      </c>
      <c r="K14" s="63" t="s">
        <v>113</v>
      </c>
    </row>
    <row r="15" spans="1:27" ht="13.5" customHeight="1">
      <c r="D15" s="111"/>
      <c r="K15" s="7"/>
    </row>
    <row r="16" spans="1:27" ht="21.75" customHeight="1">
      <c r="D16" s="111" t="s">
        <v>24</v>
      </c>
      <c r="K16" s="63" t="s">
        <v>324</v>
      </c>
    </row>
  </sheetData>
  <sortState ref="A11:AA12">
    <sortCondition ref="A11:A12"/>
  </sortState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8000000000000003" right="0.24" top="0.27559055118110237" bottom="0.23622047244094491" header="0.23622047244094491" footer="0.15748031496062992"/>
  <pageSetup paperSize="9" scale="6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B26"/>
  <sheetViews>
    <sheetView view="pageBreakPreview" zoomScale="85" zoomScaleNormal="100" zoomScaleSheetLayoutView="85" workbookViewId="0">
      <selection activeCell="G11" sqref="G11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" style="7" customWidth="1"/>
    <col min="7" max="7" width="31.85546875" style="7" customWidth="1"/>
    <col min="8" max="8" width="8.7109375" style="7" customWidth="1"/>
    <col min="9" max="9" width="15" style="7" customWidth="1"/>
    <col min="10" max="10" width="12.7109375" style="7" hidden="1" customWidth="1"/>
    <col min="11" max="11" width="22.42578125" style="7" customWidth="1"/>
    <col min="12" max="12" width="6.28515625" style="7" customWidth="1"/>
    <col min="13" max="13" width="8.7109375" style="7" customWidth="1"/>
    <col min="14" max="14" width="3.85546875" style="7" customWidth="1"/>
    <col min="15" max="18" width="5.42578125" style="7" customWidth="1"/>
    <col min="19" max="19" width="5.7109375" style="7" customWidth="1"/>
    <col min="20" max="20" width="8.71093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10.140625" style="7" customWidth="1"/>
    <col min="27" max="27" width="7.42578125" style="7" customWidth="1"/>
    <col min="28" max="16384" width="9.140625" style="7"/>
  </cols>
  <sheetData>
    <row r="1" spans="1:28" ht="56.25" customHeight="1">
      <c r="A1" s="335" t="s">
        <v>347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8" ht="19.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28" ht="19.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80"/>
    </row>
    <row r="4" spans="1:28" ht="21" customHeight="1">
      <c r="A4" s="365" t="s">
        <v>346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80"/>
    </row>
    <row r="5" spans="1:28" ht="22.5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28" ht="19.149999999999999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8" ht="15" customHeight="1">
      <c r="A7" s="192" t="s">
        <v>62</v>
      </c>
      <c r="B7" s="81"/>
      <c r="C7" s="81"/>
      <c r="D7" s="81"/>
      <c r="E7" s="82"/>
      <c r="F7" s="82"/>
      <c r="G7" s="82"/>
      <c r="H7" s="82"/>
      <c r="I7" s="82"/>
      <c r="J7" s="83"/>
      <c r="K7" s="83"/>
      <c r="L7" s="81"/>
      <c r="M7" s="84"/>
      <c r="Z7" s="113"/>
      <c r="AA7" s="198" t="s">
        <v>292</v>
      </c>
    </row>
    <row r="8" spans="1:28" ht="20.100000000000001" customHeight="1">
      <c r="A8" s="349" t="s">
        <v>28</v>
      </c>
      <c r="B8" s="349" t="s">
        <v>20</v>
      </c>
      <c r="C8" s="349" t="s">
        <v>1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4" t="s">
        <v>61</v>
      </c>
      <c r="M8" s="354"/>
      <c r="N8" s="354"/>
      <c r="O8" s="355" t="s">
        <v>73</v>
      </c>
      <c r="P8" s="356"/>
      <c r="Q8" s="356"/>
      <c r="R8" s="356"/>
      <c r="S8" s="356"/>
      <c r="T8" s="356"/>
      <c r="U8" s="357"/>
      <c r="V8" s="349" t="s">
        <v>32</v>
      </c>
      <c r="W8" s="359" t="s">
        <v>277</v>
      </c>
      <c r="X8" s="350" t="s">
        <v>33</v>
      </c>
      <c r="Y8" s="349" t="s">
        <v>34</v>
      </c>
      <c r="Z8" s="349" t="s">
        <v>35</v>
      </c>
      <c r="AA8" s="331" t="s">
        <v>36</v>
      </c>
    </row>
    <row r="9" spans="1:28" ht="20.100000000000001" customHeight="1">
      <c r="A9" s="349"/>
      <c r="B9" s="349"/>
      <c r="C9" s="349"/>
      <c r="D9" s="353"/>
      <c r="E9" s="353"/>
      <c r="F9" s="349"/>
      <c r="G9" s="353"/>
      <c r="H9" s="353"/>
      <c r="I9" s="353"/>
      <c r="J9" s="95"/>
      <c r="K9" s="353"/>
      <c r="L9" s="354" t="s">
        <v>75</v>
      </c>
      <c r="M9" s="354"/>
      <c r="N9" s="354"/>
      <c r="O9" s="355" t="s">
        <v>76</v>
      </c>
      <c r="P9" s="356"/>
      <c r="Q9" s="356"/>
      <c r="R9" s="356"/>
      <c r="S9" s="356"/>
      <c r="T9" s="356"/>
      <c r="U9" s="357"/>
      <c r="V9" s="358"/>
      <c r="W9" s="351"/>
      <c r="X9" s="364"/>
      <c r="Y9" s="349"/>
      <c r="Z9" s="349"/>
      <c r="AA9" s="331"/>
    </row>
    <row r="10" spans="1:28" ht="87.7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95"/>
      <c r="K10" s="353"/>
      <c r="L10" s="97" t="s">
        <v>37</v>
      </c>
      <c r="M10" s="98" t="s">
        <v>38</v>
      </c>
      <c r="N10" s="97" t="s">
        <v>28</v>
      </c>
      <c r="O10" s="99" t="s">
        <v>77</v>
      </c>
      <c r="P10" s="99" t="s">
        <v>78</v>
      </c>
      <c r="Q10" s="99" t="s">
        <v>79</v>
      </c>
      <c r="R10" s="99" t="s">
        <v>55</v>
      </c>
      <c r="S10" s="97" t="s">
        <v>37</v>
      </c>
      <c r="T10" s="97" t="s">
        <v>38</v>
      </c>
      <c r="U10" s="97" t="s">
        <v>28</v>
      </c>
      <c r="V10" s="349"/>
      <c r="W10" s="360"/>
      <c r="X10" s="352"/>
      <c r="Y10" s="349"/>
      <c r="Z10" s="349"/>
      <c r="AA10" s="331"/>
    </row>
    <row r="11" spans="1:28" ht="53.25" customHeight="1">
      <c r="A11" s="256">
        <v>1</v>
      </c>
      <c r="B11" s="115"/>
      <c r="C11" s="103"/>
      <c r="D11" s="214" t="s">
        <v>253</v>
      </c>
      <c r="E11" s="25" t="s">
        <v>213</v>
      </c>
      <c r="F11" s="219" t="s">
        <v>9</v>
      </c>
      <c r="G11" s="184" t="s">
        <v>198</v>
      </c>
      <c r="H11" s="38" t="s">
        <v>16</v>
      </c>
      <c r="I11" s="185" t="s">
        <v>8</v>
      </c>
      <c r="J11" s="185" t="s">
        <v>84</v>
      </c>
      <c r="K11" s="44" t="s">
        <v>14</v>
      </c>
      <c r="L11" s="100">
        <v>187.5</v>
      </c>
      <c r="M11" s="116">
        <f>L11/2.8</f>
        <v>66.964285714285722</v>
      </c>
      <c r="N11" s="114">
        <f>RANK(M11,M$11:M$11,0)</f>
        <v>1</v>
      </c>
      <c r="O11" s="117">
        <v>7.2</v>
      </c>
      <c r="P11" s="117">
        <v>7.5</v>
      </c>
      <c r="Q11" s="117">
        <v>7.3</v>
      </c>
      <c r="R11" s="117">
        <v>7.4</v>
      </c>
      <c r="S11" s="100">
        <f>O11+P11+Q11+R11</f>
        <v>29.4</v>
      </c>
      <c r="T11" s="101">
        <f>S11/0.4</f>
        <v>73.499999999999986</v>
      </c>
      <c r="U11" s="114">
        <f>RANK(T11,T$11:T$11,0)</f>
        <v>1</v>
      </c>
      <c r="V11" s="118"/>
      <c r="W11" s="118"/>
      <c r="X11" s="117"/>
      <c r="Y11" s="119"/>
      <c r="Z11" s="101">
        <f>(M11+T11)/2-IF($V11=1,0.5,IF($V11=2,1.5,0))</f>
        <v>70.232142857142861</v>
      </c>
      <c r="AA11" s="118" t="s">
        <v>39</v>
      </c>
    </row>
    <row r="12" spans="1:28" ht="39" customHeight="1">
      <c r="A12" s="120"/>
      <c r="B12" s="121"/>
      <c r="C12" s="122"/>
      <c r="D12" s="123"/>
      <c r="E12" s="124"/>
      <c r="F12" s="125"/>
      <c r="G12" s="126"/>
      <c r="H12" s="127"/>
      <c r="I12" s="128"/>
      <c r="J12" s="128"/>
      <c r="K12" s="129"/>
      <c r="L12" s="130"/>
      <c r="M12" s="131"/>
      <c r="N12" s="120"/>
      <c r="O12" s="130"/>
      <c r="P12" s="131"/>
      <c r="Q12" s="120"/>
      <c r="R12" s="130"/>
      <c r="S12" s="131"/>
      <c r="T12" s="131"/>
      <c r="U12" s="120"/>
      <c r="V12" s="132"/>
      <c r="W12" s="132"/>
      <c r="X12" s="130"/>
      <c r="Y12" s="133"/>
      <c r="Z12" s="131"/>
      <c r="AA12" s="132"/>
    </row>
    <row r="13" spans="1:28" ht="25.5" customHeight="1">
      <c r="D13" s="2" t="s">
        <v>23</v>
      </c>
      <c r="E13" s="2"/>
      <c r="F13" s="2"/>
      <c r="G13" s="2"/>
      <c r="H13" s="2"/>
      <c r="I13" s="64"/>
      <c r="K13" s="63" t="s">
        <v>113</v>
      </c>
      <c r="L13" s="134"/>
    </row>
    <row r="14" spans="1:28" ht="10.5" customHeight="1">
      <c r="D14" s="2"/>
      <c r="E14" s="2"/>
      <c r="F14" s="2"/>
      <c r="G14" s="2"/>
      <c r="H14" s="2"/>
      <c r="I14" s="64"/>
      <c r="L14" s="134"/>
    </row>
    <row r="15" spans="1:28" ht="21" customHeight="1">
      <c r="D15" s="2" t="s">
        <v>24</v>
      </c>
      <c r="E15" s="2"/>
      <c r="F15" s="2"/>
      <c r="G15" s="2"/>
      <c r="H15" s="2"/>
      <c r="I15" s="64"/>
      <c r="K15" s="63" t="s">
        <v>324</v>
      </c>
      <c r="L15" s="134"/>
    </row>
    <row r="26" spans="11:11">
      <c r="K26" s="2"/>
    </row>
  </sheetData>
  <protectedRanges>
    <protectedRange sqref="K12" name="Диапазон1_3_1_1_3_11_1_1_3_1_1_2_1_3_2_3_4_1"/>
  </protectedRanges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33" right="0.27" top="0.4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59999389629810485"/>
    <pageSetUpPr fitToPage="1"/>
  </sheetPr>
  <dimension ref="A1:AB26"/>
  <sheetViews>
    <sheetView view="pageBreakPreview" zoomScale="85" zoomScaleNormal="100" zoomScaleSheetLayoutView="85" workbookViewId="0">
      <selection activeCell="D11" sqref="D11"/>
    </sheetView>
  </sheetViews>
  <sheetFormatPr defaultRowHeight="12.75"/>
  <cols>
    <col min="1" max="1" width="5" style="7" customWidth="1"/>
    <col min="2" max="3" width="4.7109375" style="7" hidden="1" customWidth="1"/>
    <col min="4" max="4" width="18.7109375" style="7" customWidth="1"/>
    <col min="5" max="5" width="8.5703125" style="7" customWidth="1"/>
    <col min="6" max="6" width="5" style="7" customWidth="1"/>
    <col min="7" max="7" width="31.85546875" style="7" customWidth="1"/>
    <col min="8" max="8" width="8.7109375" style="7" customWidth="1"/>
    <col min="9" max="9" width="15" style="7" customWidth="1"/>
    <col min="10" max="10" width="12.7109375" style="7" hidden="1" customWidth="1"/>
    <col min="11" max="11" width="22.42578125" style="7" customWidth="1"/>
    <col min="12" max="12" width="6.28515625" style="7" customWidth="1"/>
    <col min="13" max="13" width="8.7109375" style="7" customWidth="1"/>
    <col min="14" max="14" width="3.85546875" style="7" customWidth="1"/>
    <col min="15" max="18" width="5.42578125" style="7" customWidth="1"/>
    <col min="19" max="19" width="5.7109375" style="7" customWidth="1"/>
    <col min="20" max="20" width="8.7109375" style="7" customWidth="1"/>
    <col min="21" max="21" width="3.7109375" style="7" customWidth="1"/>
    <col min="22" max="23" width="4.85546875" style="7" customWidth="1"/>
    <col min="24" max="24" width="6.28515625" style="7" hidden="1" customWidth="1"/>
    <col min="25" max="25" width="6.7109375" style="7" hidden="1" customWidth="1"/>
    <col min="26" max="26" width="10.140625" style="7" customWidth="1"/>
    <col min="27" max="27" width="7.5703125" style="7" customWidth="1"/>
    <col min="28" max="16384" width="9.140625" style="7"/>
  </cols>
  <sheetData>
    <row r="1" spans="1:28" ht="56.25" customHeight="1">
      <c r="A1" s="335" t="s">
        <v>320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</row>
    <row r="2" spans="1:28" ht="19.5" customHeight="1">
      <c r="A2" s="336" t="s">
        <v>125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</row>
    <row r="3" spans="1:28" ht="19.5" customHeight="1">
      <c r="A3" s="337" t="s">
        <v>27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80"/>
    </row>
    <row r="4" spans="1:28" ht="21" customHeight="1">
      <c r="A4" s="365" t="s">
        <v>350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365"/>
      <c r="S4" s="365"/>
      <c r="T4" s="365"/>
      <c r="U4" s="365"/>
      <c r="V4" s="365"/>
      <c r="W4" s="365"/>
      <c r="X4" s="365"/>
      <c r="Y4" s="365"/>
      <c r="Z4" s="365"/>
      <c r="AA4" s="365"/>
      <c r="AB4" s="80"/>
    </row>
    <row r="5" spans="1:28" ht="22.5" customHeight="1">
      <c r="A5" s="386" t="s">
        <v>343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6"/>
      <c r="Y5" s="386"/>
      <c r="Z5" s="386"/>
      <c r="AA5" s="386"/>
    </row>
    <row r="6" spans="1:28" ht="19.149999999999999" customHeight="1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</row>
    <row r="7" spans="1:28" ht="15" customHeight="1">
      <c r="A7" s="192" t="s">
        <v>62</v>
      </c>
      <c r="B7" s="81"/>
      <c r="C7" s="81"/>
      <c r="D7" s="81"/>
      <c r="E7" s="82"/>
      <c r="F7" s="82"/>
      <c r="G7" s="82"/>
      <c r="H7" s="82"/>
      <c r="I7" s="82"/>
      <c r="J7" s="83"/>
      <c r="K7" s="83"/>
      <c r="L7" s="81"/>
      <c r="M7" s="84"/>
      <c r="Z7" s="113"/>
      <c r="AA7" s="198" t="s">
        <v>292</v>
      </c>
    </row>
    <row r="8" spans="1:28" ht="20.100000000000001" customHeight="1">
      <c r="A8" s="349" t="s">
        <v>28</v>
      </c>
      <c r="B8" s="349" t="s">
        <v>20</v>
      </c>
      <c r="C8" s="349" t="s">
        <v>1</v>
      </c>
      <c r="D8" s="353" t="s">
        <v>210</v>
      </c>
      <c r="E8" s="353" t="s">
        <v>2</v>
      </c>
      <c r="F8" s="349" t="s">
        <v>3</v>
      </c>
      <c r="G8" s="353" t="s">
        <v>211</v>
      </c>
      <c r="H8" s="353" t="s">
        <v>2</v>
      </c>
      <c r="I8" s="353" t="s">
        <v>4</v>
      </c>
      <c r="J8" s="95"/>
      <c r="K8" s="353" t="s">
        <v>6</v>
      </c>
      <c r="L8" s="354" t="s">
        <v>61</v>
      </c>
      <c r="M8" s="354"/>
      <c r="N8" s="354"/>
      <c r="O8" s="355" t="s">
        <v>73</v>
      </c>
      <c r="P8" s="356"/>
      <c r="Q8" s="356"/>
      <c r="R8" s="356"/>
      <c r="S8" s="356"/>
      <c r="T8" s="356"/>
      <c r="U8" s="357"/>
      <c r="V8" s="349" t="s">
        <v>32</v>
      </c>
      <c r="W8" s="359" t="s">
        <v>277</v>
      </c>
      <c r="X8" s="350" t="s">
        <v>33</v>
      </c>
      <c r="Y8" s="349" t="s">
        <v>34</v>
      </c>
      <c r="Z8" s="349" t="s">
        <v>35</v>
      </c>
      <c r="AA8" s="331" t="s">
        <v>36</v>
      </c>
    </row>
    <row r="9" spans="1:28" ht="20.100000000000001" customHeight="1">
      <c r="A9" s="349"/>
      <c r="B9" s="349"/>
      <c r="C9" s="349"/>
      <c r="D9" s="353"/>
      <c r="E9" s="353"/>
      <c r="F9" s="349"/>
      <c r="G9" s="353"/>
      <c r="H9" s="353"/>
      <c r="I9" s="353"/>
      <c r="J9" s="95"/>
      <c r="K9" s="353"/>
      <c r="L9" s="354" t="s">
        <v>75</v>
      </c>
      <c r="M9" s="354"/>
      <c r="N9" s="354"/>
      <c r="O9" s="355" t="s">
        <v>76</v>
      </c>
      <c r="P9" s="356"/>
      <c r="Q9" s="356"/>
      <c r="R9" s="356"/>
      <c r="S9" s="356"/>
      <c r="T9" s="356"/>
      <c r="U9" s="357"/>
      <c r="V9" s="358"/>
      <c r="W9" s="351"/>
      <c r="X9" s="364"/>
      <c r="Y9" s="349"/>
      <c r="Z9" s="349"/>
      <c r="AA9" s="331"/>
    </row>
    <row r="10" spans="1:28" ht="86.25" customHeight="1">
      <c r="A10" s="349"/>
      <c r="B10" s="349"/>
      <c r="C10" s="349"/>
      <c r="D10" s="353"/>
      <c r="E10" s="353"/>
      <c r="F10" s="349"/>
      <c r="G10" s="353"/>
      <c r="H10" s="353"/>
      <c r="I10" s="353"/>
      <c r="J10" s="95"/>
      <c r="K10" s="353"/>
      <c r="L10" s="97" t="s">
        <v>37</v>
      </c>
      <c r="M10" s="98" t="s">
        <v>38</v>
      </c>
      <c r="N10" s="97" t="s">
        <v>28</v>
      </c>
      <c r="O10" s="99" t="s">
        <v>77</v>
      </c>
      <c r="P10" s="99" t="s">
        <v>78</v>
      </c>
      <c r="Q10" s="99" t="s">
        <v>79</v>
      </c>
      <c r="R10" s="99" t="s">
        <v>55</v>
      </c>
      <c r="S10" s="97" t="s">
        <v>37</v>
      </c>
      <c r="T10" s="97" t="s">
        <v>38</v>
      </c>
      <c r="U10" s="97" t="s">
        <v>28</v>
      </c>
      <c r="V10" s="349"/>
      <c r="W10" s="360"/>
      <c r="X10" s="352"/>
      <c r="Y10" s="349"/>
      <c r="Z10" s="349"/>
      <c r="AA10" s="331"/>
    </row>
    <row r="11" spans="1:28" ht="53.25" customHeight="1">
      <c r="A11" s="256">
        <v>1</v>
      </c>
      <c r="B11" s="115"/>
      <c r="C11" s="103"/>
      <c r="D11" s="231" t="s">
        <v>255</v>
      </c>
      <c r="E11" s="232" t="s">
        <v>117</v>
      </c>
      <c r="F11" s="58" t="s">
        <v>9</v>
      </c>
      <c r="G11" s="50" t="s">
        <v>256</v>
      </c>
      <c r="H11" s="230" t="s">
        <v>215</v>
      </c>
      <c r="I11" s="218" t="s">
        <v>17</v>
      </c>
      <c r="J11" s="218" t="s">
        <v>8</v>
      </c>
      <c r="K11" s="217" t="s">
        <v>14</v>
      </c>
      <c r="L11" s="100">
        <v>192</v>
      </c>
      <c r="M11" s="116">
        <f>L11/2.8</f>
        <v>68.571428571428569</v>
      </c>
      <c r="N11" s="114">
        <f>RANK(M11,M$11:M$11,0)</f>
        <v>1</v>
      </c>
      <c r="O11" s="117">
        <v>8.1999999999999993</v>
      </c>
      <c r="P11" s="117">
        <v>8</v>
      </c>
      <c r="Q11" s="117">
        <v>8.3000000000000007</v>
      </c>
      <c r="R11" s="117">
        <v>8.1999999999999993</v>
      </c>
      <c r="S11" s="100">
        <f>O11+P11+Q11+R11</f>
        <v>32.700000000000003</v>
      </c>
      <c r="T11" s="101">
        <f>S11/0.4</f>
        <v>81.75</v>
      </c>
      <c r="U11" s="114">
        <f>RANK(T11,T$11:T$11,0)</f>
        <v>1</v>
      </c>
      <c r="V11" s="118"/>
      <c r="W11" s="118"/>
      <c r="X11" s="117"/>
      <c r="Y11" s="119"/>
      <c r="Z11" s="101">
        <f>(M11+T11)/2-IF($V11=1,0.5,IF($V11=2,1.5,0))</f>
        <v>75.160714285714278</v>
      </c>
      <c r="AA11" s="118" t="s">
        <v>39</v>
      </c>
    </row>
    <row r="12" spans="1:28" ht="39" customHeight="1">
      <c r="A12" s="120"/>
      <c r="B12" s="121"/>
      <c r="C12" s="122"/>
      <c r="D12" s="123"/>
      <c r="E12" s="124"/>
      <c r="F12" s="125"/>
      <c r="G12" s="126"/>
      <c r="H12" s="127"/>
      <c r="I12" s="128"/>
      <c r="J12" s="128"/>
      <c r="K12" s="129"/>
      <c r="L12" s="130"/>
      <c r="M12" s="131"/>
      <c r="N12" s="120"/>
      <c r="O12" s="130"/>
      <c r="P12" s="131"/>
      <c r="Q12" s="120"/>
      <c r="R12" s="130"/>
      <c r="S12" s="131"/>
      <c r="T12" s="131"/>
      <c r="U12" s="120"/>
      <c r="V12" s="132"/>
      <c r="W12" s="132"/>
      <c r="X12" s="130"/>
      <c r="Y12" s="133"/>
      <c r="Z12" s="131"/>
      <c r="AA12" s="132"/>
    </row>
    <row r="13" spans="1:28" ht="25.5" customHeight="1">
      <c r="D13" s="2" t="s">
        <v>23</v>
      </c>
      <c r="E13" s="2"/>
      <c r="F13" s="2"/>
      <c r="G13" s="2"/>
      <c r="H13" s="2"/>
      <c r="I13" s="64"/>
      <c r="K13" s="63" t="s">
        <v>113</v>
      </c>
      <c r="L13" s="134"/>
    </row>
    <row r="14" spans="1:28" ht="10.5" customHeight="1">
      <c r="D14" s="2"/>
      <c r="E14" s="2"/>
      <c r="F14" s="2"/>
      <c r="G14" s="2"/>
      <c r="H14" s="2"/>
      <c r="I14" s="64"/>
      <c r="L14" s="134"/>
    </row>
    <row r="15" spans="1:28" ht="21" customHeight="1">
      <c r="D15" s="2" t="s">
        <v>24</v>
      </c>
      <c r="E15" s="2"/>
      <c r="F15" s="2"/>
      <c r="G15" s="2"/>
      <c r="H15" s="2"/>
      <c r="I15" s="64"/>
      <c r="K15" s="63" t="s">
        <v>324</v>
      </c>
      <c r="L15" s="134"/>
    </row>
    <row r="26" spans="11:11">
      <c r="K26" s="2"/>
    </row>
  </sheetData>
  <protectedRanges>
    <protectedRange sqref="K12" name="Диапазон1_3_1_1_3_11_1_1_3_1_1_2_1_3_2_3_4_1"/>
  </protectedRanges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F8:F10"/>
    <mergeCell ref="G8:G10"/>
    <mergeCell ref="H8:H10"/>
    <mergeCell ref="I8:I10"/>
    <mergeCell ref="K8:K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7" right="0.24" top="0.35" bottom="0.15748031496062992" header="0.23622047244094491" footer="0.15748031496062992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9</vt:i4>
      </vt:variant>
    </vt:vector>
  </HeadingPairs>
  <TitlesOfParts>
    <vt:vector size="34" baseType="lpstr">
      <vt:lpstr>МЛ</vt:lpstr>
      <vt:lpstr>МЛ 4-5</vt:lpstr>
      <vt:lpstr>МЛ 6</vt:lpstr>
      <vt:lpstr>МЛ 7</vt:lpstr>
      <vt:lpstr>ППдА д</vt:lpstr>
      <vt:lpstr>ППд А ок</vt:lpstr>
      <vt:lpstr>ППдВ д </vt:lpstr>
      <vt:lpstr>ППд В юн</vt:lpstr>
      <vt:lpstr>ППд В ок</vt:lpstr>
      <vt:lpstr>КПд</vt:lpstr>
      <vt:lpstr>ППП</vt:lpstr>
      <vt:lpstr>КПП</vt:lpstr>
      <vt:lpstr>КПЮн</vt:lpstr>
      <vt:lpstr>ППЮн</vt:lpstr>
      <vt:lpstr>КПЮр</vt:lpstr>
      <vt:lpstr>ЛПЮр</vt:lpstr>
      <vt:lpstr>МП</vt:lpstr>
      <vt:lpstr>СП1</vt:lpstr>
      <vt:lpstr>КЮР юр</vt:lpstr>
      <vt:lpstr>ОСФ 2А</vt:lpstr>
      <vt:lpstr>ОСФ 1А</vt:lpstr>
      <vt:lpstr>ОСФ 1А люб</vt:lpstr>
      <vt:lpstr>ОСФ1Б</vt:lpstr>
      <vt:lpstr>ОСФ1Б люб</vt:lpstr>
      <vt:lpstr>Судейская </vt:lpstr>
      <vt:lpstr>'КЮР юр'!Заголовки_для_печати</vt:lpstr>
      <vt:lpstr>'КЮР юр'!Область_печати</vt:lpstr>
      <vt:lpstr>'ОСФ 1А'!Область_печати</vt:lpstr>
      <vt:lpstr>'ОСФ 1А люб'!Область_печати</vt:lpstr>
      <vt:lpstr>ОСФ1Б!Область_печати</vt:lpstr>
      <vt:lpstr>'ОСФ1Б люб'!Область_печати</vt:lpstr>
      <vt:lpstr>'ППд А ок'!Область_печати</vt:lpstr>
      <vt:lpstr>'ППд В ок'!Область_печати</vt:lpstr>
      <vt:lpstr>'ППд В юн'!Область_печати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Лябохов Даниэль</dc:creator>
  <cp:lastModifiedBy> </cp:lastModifiedBy>
  <cp:lastPrinted>2023-03-25T15:33:49Z</cp:lastPrinted>
  <dcterms:created xsi:type="dcterms:W3CDTF">2018-02-14T07:49:33Z</dcterms:created>
  <dcterms:modified xsi:type="dcterms:W3CDTF">2023-03-25T15:51:43Z</dcterms:modified>
</cp:coreProperties>
</file>