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87" r:id="rId1"/>
    <sheet name="ОП1 п" sheetId="77" r:id="rId2"/>
    <sheet name="ОП1" sheetId="78" r:id="rId3"/>
    <sheet name="ППдА" sheetId="35" r:id="rId4"/>
    <sheet name="ППдА ок" sheetId="73" r:id="rId5"/>
    <sheet name="ППдВ ок" sheetId="76" r:id="rId6"/>
    <sheet name="ППЮн" sheetId="82" r:id="rId7"/>
    <sheet name="ППЮн ок" sheetId="91" r:id="rId8"/>
    <sheet name="МП" sheetId="83" r:id="rId9"/>
    <sheet name="Судейская " sheetId="26" r:id="rId10"/>
  </sheets>
  <definedNames>
    <definedName name="_xlnm._FilterDatabase" localSheetId="0" hidden="1">МЛ!$A$6:$L$30</definedName>
    <definedName name="_xlnm.Print_Area" localSheetId="0">МЛ!$A$1:$L$38</definedName>
  </definedNames>
  <calcPr calcId="125725"/>
</workbook>
</file>

<file path=xl/calcChain.xml><?xml version="1.0" encoding="utf-8"?>
<calcChain xmlns="http://schemas.openxmlformats.org/spreadsheetml/2006/main">
  <c r="W13" i="91"/>
  <c r="S13"/>
  <c r="P13"/>
  <c r="M13"/>
  <c r="W12"/>
  <c r="S12"/>
  <c r="T12" s="1"/>
  <c r="P12"/>
  <c r="Q12" s="1"/>
  <c r="M12"/>
  <c r="Y13" l="1"/>
  <c r="Y12"/>
  <c r="Q13"/>
  <c r="T13"/>
  <c r="N12"/>
  <c r="N13"/>
  <c r="S15" i="35" l="1"/>
  <c r="T15" s="1"/>
  <c r="M15"/>
  <c r="W13" i="78"/>
  <c r="S13"/>
  <c r="P13"/>
  <c r="M13"/>
  <c r="Y13" s="1"/>
  <c r="S15" i="73"/>
  <c r="T15" s="1"/>
  <c r="M15"/>
  <c r="S16" i="78"/>
  <c r="P16"/>
  <c r="S14"/>
  <c r="P14"/>
  <c r="M16"/>
  <c r="M14"/>
  <c r="S12" i="77"/>
  <c r="P12"/>
  <c r="S13"/>
  <c r="P13"/>
  <c r="M12"/>
  <c r="M13"/>
  <c r="S12" i="83"/>
  <c r="P12"/>
  <c r="S13"/>
  <c r="P13"/>
  <c r="Q13" s="1"/>
  <c r="M12"/>
  <c r="M13"/>
  <c r="W12"/>
  <c r="W13"/>
  <c r="T13" l="1"/>
  <c r="Y12"/>
  <c r="Z15" i="35"/>
  <c r="Z15" i="73"/>
  <c r="Q13" i="78"/>
  <c r="T13"/>
  <c r="N13"/>
  <c r="Y13" i="83"/>
  <c r="Q12"/>
  <c r="T12"/>
  <c r="N13"/>
  <c r="N12"/>
  <c r="W12" i="82" l="1"/>
  <c r="S12"/>
  <c r="P12"/>
  <c r="M12"/>
  <c r="W13"/>
  <c r="S13"/>
  <c r="T13" s="1"/>
  <c r="P13"/>
  <c r="Q13" s="1"/>
  <c r="M13"/>
  <c r="S18" i="73"/>
  <c r="T18" s="1"/>
  <c r="S13"/>
  <c r="T13" s="1"/>
  <c r="S19"/>
  <c r="T19" s="1"/>
  <c r="S17"/>
  <c r="T17" s="1"/>
  <c r="S12"/>
  <c r="T12" s="1"/>
  <c r="S16"/>
  <c r="T16" s="1"/>
  <c r="S20"/>
  <c r="T20" s="1"/>
  <c r="M18"/>
  <c r="Z18" s="1"/>
  <c r="M13"/>
  <c r="M19"/>
  <c r="Z19" s="1"/>
  <c r="M17"/>
  <c r="M12"/>
  <c r="M16"/>
  <c r="M20"/>
  <c r="S13" i="35"/>
  <c r="T13" s="1"/>
  <c r="S14"/>
  <c r="T14" s="1"/>
  <c r="M13"/>
  <c r="M14"/>
  <c r="W16" i="78"/>
  <c r="T16"/>
  <c r="Q16"/>
  <c r="N16"/>
  <c r="Y16"/>
  <c r="Y14"/>
  <c r="W14"/>
  <c r="T14"/>
  <c r="Q14"/>
  <c r="N14"/>
  <c r="W12" i="77"/>
  <c r="Y12"/>
  <c r="W13"/>
  <c r="T13"/>
  <c r="Q13"/>
  <c r="S15" i="76"/>
  <c r="T15" s="1"/>
  <c r="M15"/>
  <c r="S14"/>
  <c r="T14" s="1"/>
  <c r="M14"/>
  <c r="S16"/>
  <c r="T16" s="1"/>
  <c r="M16"/>
  <c r="S13"/>
  <c r="T13" s="1"/>
  <c r="M13"/>
  <c r="S12"/>
  <c r="T12" s="1"/>
  <c r="M12"/>
  <c r="S14" i="73"/>
  <c r="T14" s="1"/>
  <c r="M14"/>
  <c r="N15" s="1"/>
  <c r="Y12" i="82" l="1"/>
  <c r="T12"/>
  <c r="Y13"/>
  <c r="Q12"/>
  <c r="Z14" i="35"/>
  <c r="U12" i="76"/>
  <c r="Z13" i="35"/>
  <c r="Z12" i="73"/>
  <c r="U20"/>
  <c r="N16"/>
  <c r="N13"/>
  <c r="N17"/>
  <c r="U16"/>
  <c r="U17"/>
  <c r="U13"/>
  <c r="U12"/>
  <c r="U19"/>
  <c r="U18"/>
  <c r="N20"/>
  <c r="N12"/>
  <c r="N19"/>
  <c r="N18"/>
  <c r="Z20"/>
  <c r="Z16"/>
  <c r="Z17"/>
  <c r="Z13"/>
  <c r="U14"/>
  <c r="U15"/>
  <c r="N12" i="82"/>
  <c r="N13"/>
  <c r="T12" i="77"/>
  <c r="Y13"/>
  <c r="Q12"/>
  <c r="N13"/>
  <c r="N12"/>
  <c r="U13" i="76"/>
  <c r="U14"/>
  <c r="U15"/>
  <c r="U16"/>
  <c r="Z12"/>
  <c r="Z13"/>
  <c r="Z16"/>
  <c r="Z14"/>
  <c r="Z15"/>
  <c r="N12"/>
  <c r="N13"/>
  <c r="N16"/>
  <c r="N14"/>
  <c r="N15"/>
  <c r="Z14" i="73"/>
  <c r="N14"/>
  <c r="A16" i="76" l="1"/>
  <c r="A14"/>
  <c r="A12"/>
  <c r="A13"/>
  <c r="A15"/>
  <c r="A13" i="73"/>
  <c r="A17"/>
  <c r="A16"/>
  <c r="A20"/>
  <c r="A18"/>
  <c r="A19"/>
  <c r="A12"/>
  <c r="A15"/>
  <c r="A14"/>
  <c r="M12" i="35"/>
  <c r="S12"/>
  <c r="T12" s="1"/>
  <c r="U15" s="1"/>
  <c r="N12" l="1"/>
  <c r="N15"/>
  <c r="N13"/>
  <c r="N14"/>
  <c r="U13"/>
  <c r="U14"/>
  <c r="Z12"/>
  <c r="U12"/>
  <c r="A15" l="1"/>
  <c r="A13"/>
  <c r="A12"/>
  <c r="A14"/>
</calcChain>
</file>

<file path=xl/sharedStrings.xml><?xml version="1.0" encoding="utf-8"?>
<sst xmlns="http://schemas.openxmlformats.org/spreadsheetml/2006/main" count="918" uniqueCount="241">
  <si>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</si>
  <si>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</si>
  <si>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</si>
  <si>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</si>
  <si>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</si>
  <si>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</si>
  <si>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</si>
  <si>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</si>
  <si>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Езда</t>
  </si>
  <si>
    <t>Мастер-лист</t>
  </si>
  <si>
    <t>№ лошади</t>
  </si>
  <si>
    <t>Отметка ветеринарной инспекции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</si>
  <si>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</si>
  <si>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</si>
  <si>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</si>
  <si>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</si>
  <si>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</si>
  <si>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</si>
  <si>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</si>
  <si>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</si>
  <si>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</si>
  <si>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</si>
  <si>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</si>
  <si>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</si>
  <si>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</si>
  <si>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</si>
  <si>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</si>
  <si>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</si>
  <si>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</si>
  <si>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</si>
  <si>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</si>
  <si>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</si>
  <si>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</si>
  <si>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</si>
  <si>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</si>
  <si>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</si>
  <si>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</si>
  <si>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Директор турнира</t>
  </si>
  <si>
    <t>Общее впечатление</t>
  </si>
  <si>
    <t>С</t>
  </si>
  <si>
    <t>Выездка (высота в холке до 150 см)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</si>
  <si>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</si>
  <si>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</si>
  <si>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</si>
  <si>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</si>
  <si>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</si>
  <si>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</si>
  <si>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</si>
  <si>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Член Гранд Жюри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</si>
  <si>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</si>
  <si>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</si>
  <si>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</si>
  <si>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</si>
  <si>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</si>
  <si>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</si>
  <si>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</si>
  <si>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</si>
  <si>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КСК "Приор" / 
Ленинградская область</t>
  </si>
  <si>
    <t>самостоятельно</t>
  </si>
  <si>
    <t>КСК "Виннер", Ленинградская область</t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</si>
  <si>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</si>
  <si>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</si>
  <si>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026400</t>
  </si>
  <si>
    <t>Тюгаева А.</t>
  </si>
  <si>
    <t>Зазулина Е.</t>
  </si>
  <si>
    <r>
      <rPr>
        <b/>
        <sz val="11"/>
        <rFont val="Verdana"/>
        <family val="2"/>
        <charset val="204"/>
      </rPr>
      <t>Зачет "Дети"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</t>
    </r>
  </si>
  <si>
    <t>Калинина О.</t>
  </si>
  <si>
    <r>
      <t xml:space="preserve">СТРАЖНИКОВА </t>
    </r>
    <r>
      <rPr>
        <sz val="9"/>
        <rFont val="Verdana"/>
        <family val="2"/>
        <charset val="204"/>
      </rPr>
      <t>Ульяна, 2009</t>
    </r>
  </si>
  <si>
    <t>102209</t>
  </si>
  <si>
    <t>Басова А.</t>
  </si>
  <si>
    <r>
      <t xml:space="preserve">ВОРОНОВА </t>
    </r>
    <r>
      <rPr>
        <sz val="9"/>
        <rFont val="Verdana"/>
        <family val="2"/>
        <charset val="204"/>
      </rPr>
      <t>Софья, 2009</t>
    </r>
  </si>
  <si>
    <t>075209</t>
  </si>
  <si>
    <r>
      <t>ДИНАР</t>
    </r>
    <r>
      <rPr>
        <sz val="9"/>
        <rFont val="Verdana"/>
        <family val="2"/>
        <charset val="204"/>
      </rPr>
      <t>-06, мер., гнед., полукр., Диплом, Санкт-Петербург</t>
    </r>
  </si>
  <si>
    <t>017482</t>
  </si>
  <si>
    <t>Созина А.</t>
  </si>
  <si>
    <t>КСК "Тандем" / 
Санкт-Петербург</t>
  </si>
  <si>
    <r>
      <t xml:space="preserve">МОРИНА </t>
    </r>
    <r>
      <rPr>
        <sz val="9"/>
        <rFont val="Verdana"/>
        <family val="2"/>
        <charset val="204"/>
      </rPr>
      <t>Вера</t>
    </r>
  </si>
  <si>
    <t>018182</t>
  </si>
  <si>
    <r>
      <t>РАДИЙ</t>
    </r>
    <r>
      <rPr>
        <sz val="9"/>
        <color indexed="8"/>
        <rFont val="Verdana"/>
        <family val="2"/>
        <charset val="204"/>
      </rPr>
      <t xml:space="preserve">-06, мер., зол.-рыж., буден., Раскат, Ростовская область </t>
    </r>
  </si>
  <si>
    <t>008149</t>
  </si>
  <si>
    <t>Самусевич И.</t>
  </si>
  <si>
    <t>Блюменталь Н.</t>
  </si>
  <si>
    <r>
      <t xml:space="preserve">БУЛАШЕВИЧ </t>
    </r>
    <r>
      <rPr>
        <sz val="9"/>
        <rFont val="Verdana"/>
        <family val="2"/>
        <charset val="204"/>
      </rPr>
      <t>Анна</t>
    </r>
  </si>
  <si>
    <t>092499</t>
  </si>
  <si>
    <r>
      <t>ШЕНГАРД</t>
    </r>
    <r>
      <rPr>
        <sz val="9"/>
        <rFont val="Verdana"/>
        <family val="2"/>
        <charset val="204"/>
      </rPr>
      <t>-08, мер., сер., спорт. помесь, Шерон, Россия</t>
    </r>
  </si>
  <si>
    <t>010648</t>
  </si>
  <si>
    <t>Максимова Н.</t>
  </si>
  <si>
    <t>Федорова Ю.</t>
  </si>
  <si>
    <t>КСК "Виннер" / 
Ленинградская область</t>
  </si>
  <si>
    <r>
      <t xml:space="preserve">ЗАЛИВИНА </t>
    </r>
    <r>
      <rPr>
        <sz val="9"/>
        <rFont val="Verdana"/>
        <family val="2"/>
        <charset val="204"/>
      </rPr>
      <t>Татьяна, 2006</t>
    </r>
  </si>
  <si>
    <t>018474</t>
  </si>
  <si>
    <t>Жигиль Я.</t>
  </si>
  <si>
    <t>025532</t>
  </si>
  <si>
    <r>
      <t>СЭР ДЕНСИНГ СТАР</t>
    </r>
    <r>
      <rPr>
        <sz val="9"/>
        <rFont val="Verdana"/>
        <family val="2"/>
        <charset val="204"/>
      </rPr>
      <t>-14, жер., гнед., трак., Экскоуд, Россия</t>
    </r>
  </si>
  <si>
    <t>019652</t>
  </si>
  <si>
    <t>Чеглова В.</t>
  </si>
  <si>
    <t>КСК "Райдер" / 
Санкт-Петербург</t>
  </si>
  <si>
    <r>
      <t xml:space="preserve">ВАСИЛЬЕВА </t>
    </r>
    <r>
      <rPr>
        <sz val="9"/>
        <rFont val="Verdana"/>
        <family val="2"/>
        <charset val="204"/>
      </rPr>
      <t>Серафима, 2007</t>
    </r>
  </si>
  <si>
    <t>093807</t>
  </si>
  <si>
    <r>
      <t>ВАЙВЕЛЬ-</t>
    </r>
    <r>
      <rPr>
        <sz val="9"/>
        <rFont val="Verdana"/>
        <family val="2"/>
        <charset val="204"/>
      </rPr>
      <t>09, коб., рыж., ганн., Вайдевуд 6, Россия</t>
    </r>
  </si>
  <si>
    <t>015224</t>
  </si>
  <si>
    <t>Осипова И.</t>
  </si>
  <si>
    <t>Горнакова Е.</t>
  </si>
  <si>
    <r>
      <t>ФАРДУС</t>
    </r>
    <r>
      <rPr>
        <sz val="9"/>
        <rFont val="Verdana"/>
        <family val="2"/>
        <charset val="204"/>
      </rPr>
      <t>-09, мер., вор., латв., Фондс, Латвия</t>
    </r>
  </si>
  <si>
    <t>015093</t>
  </si>
  <si>
    <t>Приходько Е.</t>
  </si>
  <si>
    <t>Предварительный приз - юноши / Открытый класс</t>
  </si>
  <si>
    <r>
      <t xml:space="preserve">БАСОВА </t>
    </r>
    <r>
      <rPr>
        <sz val="9"/>
        <rFont val="Verdana"/>
        <family val="2"/>
        <charset val="204"/>
      </rPr>
      <t>Анна</t>
    </r>
  </si>
  <si>
    <t>007383</t>
  </si>
  <si>
    <r>
      <t>ВАРЯГ</t>
    </r>
    <r>
      <rPr>
        <sz val="9"/>
        <rFont val="Verdana"/>
        <family val="2"/>
        <charset val="204"/>
      </rPr>
      <t xml:space="preserve">-12, мер., сер., полукр., Гардемарин 7, Россия </t>
    </r>
  </si>
  <si>
    <t>018622</t>
  </si>
  <si>
    <t>Малый Приз</t>
  </si>
  <si>
    <r>
      <t>ПОДВИГ</t>
    </r>
    <r>
      <rPr>
        <sz val="9"/>
        <rFont val="Verdana"/>
        <family val="2"/>
        <charset val="204"/>
      </rPr>
      <t>-10, мер., вор., полукр., Дюйм, Беларусь</t>
    </r>
  </si>
  <si>
    <t>023249</t>
  </si>
  <si>
    <t>Калинина М.</t>
  </si>
  <si>
    <r>
      <t xml:space="preserve">ВСЕВОЛОЖСКИЕ КОННЫЕ ИГРЫ 2023, ЭТАП
«WINNER CUP»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</si>
  <si>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t>Крутина О.А.</t>
  </si>
  <si>
    <t xml:space="preserve">Тимова К.А. </t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</si>
  <si>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9-12 лет, мальчики и девочки 12-16 лет, мальчики и девочки 10-14 лет,
 юноши и девушки 14-18 лет, юниоры и юниорки 16-21 год, мужчины и женщины</t>
    </r>
  </si>
  <si>
    <t>13 мая 2023 г.</t>
  </si>
  <si>
    <t>Выездка - большой круг, выездка - малый круг, выездка - на лошади до 6 лет,
 выездка (высота в холке до 150 см)</t>
  </si>
  <si>
    <t>КСК "Виннер"/ 
Ленинградская область</t>
  </si>
  <si>
    <t>КСК "Виннер"/
Ленинградская область</t>
  </si>
  <si>
    <r>
      <t xml:space="preserve">ГРОМОВА </t>
    </r>
    <r>
      <rPr>
        <sz val="9"/>
        <rFont val="Verdana"/>
        <family val="2"/>
        <charset val="204"/>
      </rPr>
      <t>Карина, 2005</t>
    </r>
  </si>
  <si>
    <t>079005</t>
  </si>
  <si>
    <t>018603</t>
  </si>
  <si>
    <t>Громова О.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</si>
  <si>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</si>
  <si>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t>019079</t>
  </si>
  <si>
    <t>Ершова К.</t>
  </si>
  <si>
    <t>Зюльковская Н.</t>
  </si>
  <si>
    <t>124906</t>
  </si>
  <si>
    <t>КСК "Райдер"/
Ленинградская область</t>
  </si>
  <si>
    <r>
      <t>КОРОНА ИМПЕРИИ-</t>
    </r>
    <r>
      <rPr>
        <sz val="9"/>
        <rFont val="Verdana"/>
        <family val="2"/>
        <charset val="204"/>
      </rPr>
      <t>17. коб., св.-рыж., орл. рыс., Перспективный, Россия</t>
    </r>
  </si>
  <si>
    <r>
      <t>ПАФОС-</t>
    </r>
    <r>
      <rPr>
        <sz val="9"/>
        <rFont val="Verdana"/>
        <family val="2"/>
        <charset val="204"/>
      </rPr>
      <t>95,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св.-гнед., гунтер, неизв., Россия</t>
    </r>
  </si>
  <si>
    <t>008163</t>
  </si>
  <si>
    <t>Кутова С.</t>
  </si>
  <si>
    <r>
      <t>БУЦЕФАЛ</t>
    </r>
    <r>
      <rPr>
        <sz val="9"/>
        <rFont val="Verdana"/>
        <family val="2"/>
        <charset val="204"/>
      </rPr>
      <t>-15, жер., т.гнед., полукр., неизв., Россия</t>
    </r>
  </si>
  <si>
    <t>025825</t>
  </si>
  <si>
    <t>Гаджиев М.</t>
  </si>
  <si>
    <r>
      <t xml:space="preserve">ТУРНЯК </t>
    </r>
    <r>
      <rPr>
        <sz val="9"/>
        <rFont val="Verdana"/>
        <family val="2"/>
        <charset val="204"/>
      </rPr>
      <t>Софья, 2006</t>
    </r>
  </si>
  <si>
    <t>145306</t>
  </si>
  <si>
    <r>
      <t>ХОВАРД</t>
    </r>
    <r>
      <rPr>
        <sz val="9"/>
        <rFont val="Verdana"/>
        <family val="2"/>
        <charset val="204"/>
      </rPr>
      <t>-05, мер., гнед., латв., Халид, Беларусь</t>
    </r>
  </si>
  <si>
    <t>007851</t>
  </si>
  <si>
    <t>Новичкова М.</t>
  </si>
  <si>
    <r>
      <t xml:space="preserve">ОСИПОВА </t>
    </r>
    <r>
      <rPr>
        <sz val="9"/>
        <rFont val="Verdana"/>
        <family val="2"/>
        <charset val="204"/>
      </rPr>
      <t>Кристина, 2007</t>
    </r>
  </si>
  <si>
    <t>099607</t>
  </si>
  <si>
    <r>
      <t>БАЯЗЕТ</t>
    </r>
    <r>
      <rPr>
        <sz val="9"/>
        <rFont val="Verdana"/>
        <family val="2"/>
        <charset val="204"/>
      </rPr>
      <t>-07, жер., карак., полукр., Березняк, Россия</t>
    </r>
  </si>
  <si>
    <t>012837</t>
  </si>
  <si>
    <t>Худякова Е.</t>
  </si>
  <si>
    <r>
      <t>СТАКОРД</t>
    </r>
    <r>
      <rPr>
        <sz val="9"/>
        <rFont val="Verdana"/>
        <family val="2"/>
        <charset val="204"/>
      </rPr>
      <t>-03, мер., рыж., ганн., Стаккато, Германия</t>
    </r>
  </si>
  <si>
    <t>010490</t>
  </si>
  <si>
    <t>Гарник А.</t>
  </si>
  <si>
    <r>
      <t xml:space="preserve">ПРИВАЛОВА </t>
    </r>
    <r>
      <rPr>
        <sz val="9"/>
        <rFont val="Verdana"/>
        <family val="2"/>
        <charset val="204"/>
      </rPr>
      <t>Наталья</t>
    </r>
  </si>
  <si>
    <r>
      <t xml:space="preserve">ЗАЗУЛИНА </t>
    </r>
    <r>
      <rPr>
        <sz val="9"/>
        <rFont val="Verdana"/>
        <family val="2"/>
        <charset val="204"/>
      </rPr>
      <t>Елизавета</t>
    </r>
  </si>
  <si>
    <t>002590</t>
  </si>
  <si>
    <r>
      <t xml:space="preserve">ИВАНОВА </t>
    </r>
    <r>
      <rPr>
        <sz val="9"/>
        <rFont val="Verdana"/>
        <family val="2"/>
        <charset val="204"/>
      </rPr>
      <t>Надежда</t>
    </r>
  </si>
  <si>
    <t>021594</t>
  </si>
  <si>
    <r>
      <t>МОМЕНТ</t>
    </r>
    <r>
      <rPr>
        <sz val="9"/>
        <rFont val="Verdana"/>
        <family val="2"/>
        <charset val="204"/>
      </rPr>
      <t>-04, мер., рыж., латв., Моторс, Латвия</t>
    </r>
  </si>
  <si>
    <t>018610</t>
  </si>
  <si>
    <t>Майлис В.</t>
  </si>
  <si>
    <r>
      <t xml:space="preserve">ГРИГОРЬЕВА </t>
    </r>
    <r>
      <rPr>
        <sz val="9"/>
        <rFont val="Verdana"/>
        <family val="2"/>
        <charset val="204"/>
      </rPr>
      <t>Ксения, 2012</t>
    </r>
  </si>
  <si>
    <t>023091</t>
  </si>
  <si>
    <t>Григорьева М.</t>
  </si>
  <si>
    <t>015712</t>
  </si>
  <si>
    <t>Шеко Ю.</t>
  </si>
  <si>
    <t>КСК "Приор"/
Ленинградская область</t>
  </si>
  <si>
    <r>
      <t>ГАЯНЭ ДО</t>
    </r>
    <r>
      <rPr>
        <sz val="9"/>
        <rFont val="Verdana"/>
        <family val="2"/>
        <charset val="204"/>
      </rPr>
      <t>-14, коб., т.-гн., полукр., Эрл Скандик , Беларусь</t>
    </r>
  </si>
  <si>
    <t>021552</t>
  </si>
  <si>
    <t>Храброва Н.</t>
  </si>
  <si>
    <t>Кушнир М.</t>
  </si>
  <si>
    <t>КСК "Конная Лахта" /
Ленинградская область</t>
  </si>
  <si>
    <r>
      <t xml:space="preserve">ЧЕРНЯК </t>
    </r>
    <r>
      <rPr>
        <sz val="9"/>
        <rFont val="Verdana"/>
        <family val="2"/>
        <charset val="204"/>
      </rPr>
      <t>Яна, 2005</t>
    </r>
    <r>
      <rPr>
        <sz val="11"/>
        <color indexed="8"/>
        <rFont val="Calibri"/>
        <family val="2"/>
        <charset val="204"/>
      </rPr>
      <t/>
    </r>
  </si>
  <si>
    <t>104005</t>
  </si>
  <si>
    <t>КСК "Конная Лахта" /
Санкт-Петербург</t>
  </si>
  <si>
    <r>
      <t>ПЕНЕВА</t>
    </r>
    <r>
      <rPr>
        <sz val="9"/>
        <rFont val="Verdana"/>
        <family val="2"/>
        <charset val="204"/>
      </rPr>
      <t xml:space="preserve"> Валерия, 2011</t>
    </r>
  </si>
  <si>
    <t>016511</t>
  </si>
  <si>
    <r>
      <t>ЦЕНТУРИОН</t>
    </r>
    <r>
      <rPr>
        <sz val="9"/>
        <rFont val="Verdana"/>
        <family val="2"/>
        <charset val="204"/>
      </rPr>
      <t>-15 (135), мер., бур., уэльск.пони, Грейт Дэй Бай Верона, Россия</t>
    </r>
  </si>
  <si>
    <r>
      <t>ГРАБ</t>
    </r>
    <r>
      <rPr>
        <sz val="9"/>
        <rFont val="Verdana"/>
        <family val="2"/>
        <charset val="204"/>
      </rPr>
      <t>-09, мер., т.рыж., донск., Геленджик 83, Россия</t>
    </r>
  </si>
  <si>
    <r>
      <t xml:space="preserve">ВАСИЛЬЕВ </t>
    </r>
    <r>
      <rPr>
        <sz val="9"/>
        <rFont val="Verdana"/>
        <family val="2"/>
        <charset val="204"/>
      </rPr>
      <t>Роман, 2014</t>
    </r>
  </si>
  <si>
    <t>001414</t>
  </si>
  <si>
    <r>
      <t>СПРИНГ СТАРС ЯРНО</t>
    </r>
    <r>
      <rPr>
        <sz val="9"/>
        <rFont val="Verdana"/>
        <family val="2"/>
        <charset val="204"/>
      </rPr>
      <t>-07 (129) жер., гн., уэльск.пони, Воллингс Данте, Нидерланды</t>
    </r>
  </si>
  <si>
    <t>010723</t>
  </si>
  <si>
    <t>Меркулова О.</t>
  </si>
  <si>
    <t>Дехтерева Е.</t>
  </si>
  <si>
    <t>КСК "Дубки" /
Санкт-Петербург</t>
  </si>
  <si>
    <r>
      <t>КУФА ЭЛЬ ДЖИБРИЛ</t>
    </r>
    <r>
      <rPr>
        <sz val="9"/>
        <rFont val="Verdana"/>
        <family val="2"/>
        <charset val="204"/>
      </rPr>
      <t>-08 (121), мер., рыже-чал., уэльск. пони, Стардаст, Финляндия</t>
    </r>
  </si>
  <si>
    <t>011342</t>
  </si>
  <si>
    <t>СПб ГБУК "ПКиО Дубки"</t>
  </si>
  <si>
    <r>
      <t>ЗЮЛЬКОВСКАЯ</t>
    </r>
    <r>
      <rPr>
        <sz val="9"/>
        <rFont val="Verdana"/>
        <family val="2"/>
        <charset val="204"/>
      </rPr>
      <t xml:space="preserve"> Елизавета</t>
    </r>
  </si>
  <si>
    <t>046790</t>
  </si>
  <si>
    <r>
      <t>БУРЫГИНА</t>
    </r>
    <r>
      <rPr>
        <sz val="9"/>
        <rFont val="Verdana"/>
        <family val="2"/>
        <charset val="204"/>
      </rPr>
      <t xml:space="preserve"> Анастасия, 2009</t>
    </r>
  </si>
  <si>
    <t>086709</t>
  </si>
  <si>
    <t>КСК "Велес"/ 
Ленинградская область</t>
  </si>
  <si>
    <r>
      <t>СПОРТИШ ДРАЙВ ФОН БАСС</t>
    </r>
    <r>
      <rPr>
        <sz val="9"/>
        <rFont val="Verdana"/>
        <family val="2"/>
        <charset val="204"/>
      </rPr>
      <t>-14 (127), жер., сер.,  уэльс. пони, Спортиш Сплендор, Россия</t>
    </r>
  </si>
  <si>
    <r>
      <t xml:space="preserve">ПОЛИКУШИНА </t>
    </r>
    <r>
      <rPr>
        <sz val="9"/>
        <rFont val="Verdana"/>
        <family val="2"/>
        <charset val="204"/>
      </rPr>
      <t>Софья, 2005</t>
    </r>
  </si>
  <si>
    <t>147005</t>
  </si>
  <si>
    <t xml:space="preserve">Предварительный приз - юноши </t>
  </si>
  <si>
    <t xml:space="preserve">ОБЯЗАТЕЛЬНАЯ ПРОГРАММА №1 (Езда ФКС СПб №1.3)
</t>
  </si>
  <si>
    <t>В</t>
  </si>
  <si>
    <t>Ружинская Е.В. - СС ВК - Ленинградская область</t>
  </si>
  <si>
    <t>Блюменталь Н.А. - СС ВК - Санкт-Петербург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</si>
  <si>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мальчики и девочки 9-12 лет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</si>
  <si>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</si>
  <si>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</si>
  <si>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Ружинская Е.В.</t>
  </si>
  <si>
    <t>СС ВК</t>
  </si>
  <si>
    <t>Башкирева Е.В.</t>
  </si>
  <si>
    <t>СС 2К</t>
  </si>
  <si>
    <t>Мельникова К.И.</t>
  </si>
  <si>
    <t>Балабанова М. В.</t>
  </si>
  <si>
    <t>СС 3К</t>
  </si>
  <si>
    <t>Серова А.В.</t>
  </si>
  <si>
    <r>
      <t>ДАКОТА</t>
    </r>
    <r>
      <rPr>
        <sz val="9"/>
        <rFont val="Verdana"/>
        <family val="2"/>
        <charset val="204"/>
      </rPr>
      <t>-14, коб., сол., класс пони, Тревор, Россия</t>
    </r>
  </si>
  <si>
    <r>
      <rPr>
        <b/>
        <sz val="11"/>
        <rFont val="Verdana"/>
        <family val="2"/>
        <charset val="204"/>
      </rPr>
      <t>Зачет "Открытый класс"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лет, мужчины и женщины</t>
    </r>
  </si>
  <si>
    <t>КСК "Вента"/
Санкт-Петербург</t>
  </si>
  <si>
    <t>М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</si>
  <si>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В - Башкирева Е. - СС 2К - Санкт-Петербург, </t>
    </r>
    <r>
      <rPr>
        <b/>
        <sz val="10"/>
        <rFont val="Verdana"/>
        <family val="2"/>
        <charset val="204"/>
      </rPr>
      <t>С - Мельникова К. - СС 2К - Санкт-Петербург</t>
    </r>
    <r>
      <rPr>
        <sz val="10"/>
        <rFont val="Verdana"/>
        <family val="2"/>
        <charset val="204"/>
      </rPr>
      <t>, М - Ружинская Е. - СС ВК - Ленинградская область</t>
    </r>
  </si>
  <si>
    <t>КСК "Виктори Хорс Клаб"/
Санкт-Петербург</t>
  </si>
  <si>
    <t>КСК "Виктори Хорс Клаб"/
Ленинградская область</t>
  </si>
  <si>
    <t>КСК "Конная Лахта"/
Санкт-Петербург</t>
  </si>
  <si>
    <t>Е</t>
  </si>
  <si>
    <r>
      <t>Судьи: С - Башкирева Е. - СС 2К - Санкт-Петербург,</t>
    </r>
    <r>
      <rPr>
        <sz val="10"/>
        <rFont val="Verdana"/>
        <family val="2"/>
        <charset val="204"/>
      </rPr>
      <t xml:space="preserve"> Е - Ружинская Е. - ССВК - Ленинградская область, Мельникова К. - СС 2К - Санкт-Петербург</t>
    </r>
  </si>
  <si>
    <r>
      <t>РАДИЙ</t>
    </r>
    <r>
      <rPr>
        <sz val="9"/>
        <rFont val="Verdana"/>
        <family val="2"/>
        <charset val="204"/>
      </rPr>
      <t xml:space="preserve">-06, мер., зол.-рыж., буден., Раскат, Ростовская область </t>
    </r>
  </si>
  <si>
    <t>Ружинская Е.В. - СС ВК - Ленинградскя область</t>
  </si>
  <si>
    <t>Башкирева Е.В. - СС 2К - Санкт-Петербург</t>
  </si>
  <si>
    <t>исключен</t>
  </si>
  <si>
    <t>Предварительный приз - дети. Тест А</t>
  </si>
  <si>
    <t>Предварительный приз - дети. Тест А / Открытый класс</t>
  </si>
  <si>
    <t>Предварительный приз - дети. Тест В / Открытый класс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</si>
  <si>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Е - Башкирева Е. - СС 2К - Санкт-Петербург, </t>
    </r>
    <r>
      <rPr>
        <b/>
        <sz val="10"/>
        <rFont val="Verdana"/>
        <family val="2"/>
        <charset val="204"/>
      </rPr>
      <t>С - Ружинская Е. - СС ВК - Ленинградская область</t>
    </r>
    <r>
      <rPr>
        <sz val="10"/>
        <rFont val="Verdana"/>
        <family val="2"/>
        <charset val="204"/>
      </rPr>
      <t>, В - Мельникова К. - СС 2К - Санкт-Петербург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</si>
  <si>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</si>
  <si>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КСК "Конная Лахта"/
Ленинградская область</t>
  </si>
  <si>
    <r>
      <t>ГАЯНЭ ДО</t>
    </r>
    <r>
      <rPr>
        <sz val="9"/>
        <rFont val="Verdana"/>
        <family val="2"/>
        <charset val="204"/>
      </rPr>
      <t>-14, коб., т.-гн., полукр., Эрл Скандик, Беларусь</t>
    </r>
  </si>
  <si>
    <t>Выездка - большой круг</t>
  </si>
  <si>
    <t>Читчик</t>
  </si>
  <si>
    <t>Полякова М.Ю.</t>
  </si>
  <si>
    <t>б/к</t>
  </si>
  <si>
    <t>Судья-стюард</t>
  </si>
  <si>
    <t>СС 1К</t>
  </si>
  <si>
    <t>Калинина О.В.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</si>
</sst>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9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b/>
      <sz val="16"/>
      <name val="Verdana"/>
      <family val="2"/>
      <charset val="204"/>
    </font>
    <font>
      <sz val="9"/>
      <color indexed="8"/>
      <name val="Verdana"/>
      <family val="2"/>
      <charset val="204"/>
    </font>
    <font>
      <sz val="10"/>
      <color rgb="FFFF0000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9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/>
    <xf numFmtId="0" fontId="2" fillId="0" borderId="0"/>
  </cellStyleXfs>
  <cellXfs count="162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0" fontId="9" fillId="47" borderId="0" xfId="3357" applyFont="1" applyFill="1" applyBorder="1" applyAlignment="1" applyProtection="1">
      <alignment horizontal="center" vertical="center" wrapText="1"/>
      <protection locked="0"/>
    </xf>
    <xf numFmtId="0" fontId="34" fillId="47" borderId="0" xfId="0" applyFont="1" applyFill="1" applyBorder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3" applyFont="1" applyFill="1" applyBorder="1" applyAlignment="1" applyProtection="1">
      <alignment horizontal="center" vertical="center" wrapText="1"/>
      <protection locked="0"/>
    </xf>
    <xf numFmtId="0" fontId="35" fillId="46" borderId="0" xfId="3361" applyFont="1" applyFill="1" applyBorder="1" applyAlignment="1" applyProtection="1">
      <alignment horizontal="center" vertical="center" wrapText="1"/>
      <protection locked="0"/>
    </xf>
    <xf numFmtId="0" fontId="40" fillId="46" borderId="10" xfId="3361" applyFont="1" applyFill="1" applyBorder="1" applyAlignment="1" applyProtection="1">
      <alignment horizontal="center" vertical="center" wrapText="1"/>
      <protection locked="0"/>
    </xf>
    <xf numFmtId="49" fontId="40" fillId="0" borderId="10" xfId="1408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horizontal="left" vertical="center" wrapText="1"/>
      <protection locked="0"/>
    </xf>
    <xf numFmtId="49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8" applyFont="1" applyFill="1" applyBorder="1" applyAlignment="1" applyProtection="1">
      <alignment horizontal="center" vertical="center" wrapText="1"/>
      <protection locked="0"/>
    </xf>
    <xf numFmtId="0" fontId="40" fillId="0" borderId="10" xfId="3363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vertical="center" wrapText="1"/>
      <protection locked="0"/>
    </xf>
    <xf numFmtId="0" fontId="40" fillId="0" borderId="10" xfId="3361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42" fillId="0" borderId="0" xfId="3354" applyFont="1" applyAlignment="1" applyProtection="1">
      <alignment horizontal="center"/>
      <protection locked="0"/>
    </xf>
    <xf numFmtId="0" fontId="42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42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0" fontId="45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6" applyFont="1" applyFill="1" applyBorder="1" applyAlignment="1" applyProtection="1">
      <alignment horizontal="center" vertical="center" wrapText="1"/>
      <protection locked="0"/>
    </xf>
    <xf numFmtId="174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8" fillId="0" borderId="0" xfId="2787" applyFont="1"/>
    <xf numFmtId="0" fontId="49" fillId="0" borderId="10" xfId="2787" applyFont="1" applyBorder="1"/>
    <xf numFmtId="0" fontId="46" fillId="0" borderId="0" xfId="3361" applyFont="1" applyAlignment="1" applyProtection="1">
      <alignment horizontal="left" vertical="center"/>
      <protection locked="0"/>
    </xf>
    <xf numFmtId="0" fontId="46" fillId="0" borderId="0" xfId="3361" applyFont="1" applyAlignment="1" applyProtection="1">
      <alignment horizontal="right" vertical="center"/>
      <protection locked="0"/>
    </xf>
    <xf numFmtId="0" fontId="49" fillId="0" borderId="0" xfId="2787" applyFont="1" applyBorder="1"/>
    <xf numFmtId="0" fontId="48" fillId="0" borderId="10" xfId="2787" applyFont="1" applyBorder="1" applyAlignment="1">
      <alignment wrapText="1"/>
    </xf>
    <xf numFmtId="0" fontId="48" fillId="0" borderId="10" xfId="2787" applyFont="1" applyBorder="1"/>
    <xf numFmtId="0" fontId="48" fillId="0" borderId="0" xfId="2787" applyFont="1" applyBorder="1"/>
    <xf numFmtId="0" fontId="51" fillId="0" borderId="0" xfId="3361" applyFont="1" applyAlignment="1" applyProtection="1">
      <alignment horizontal="left" vertical="center"/>
      <protection locked="0"/>
    </xf>
    <xf numFmtId="0" fontId="46" fillId="0" borderId="0" xfId="3359" applyFont="1" applyAlignment="1" applyProtection="1">
      <alignment vertical="center"/>
      <protection locked="0"/>
    </xf>
    <xf numFmtId="0" fontId="46" fillId="0" borderId="0" xfId="3360" applyFont="1" applyAlignment="1" applyProtection="1">
      <alignment horizontal="right"/>
      <protection locked="0"/>
    </xf>
    <xf numFmtId="0" fontId="46" fillId="0" borderId="0" xfId="3361" applyFont="1" applyAlignment="1" applyProtection="1">
      <alignment horizontal="center" vertical="center"/>
      <protection locked="0"/>
    </xf>
    <xf numFmtId="0" fontId="46" fillId="0" borderId="0" xfId="3361" applyFont="1" applyAlignment="1" applyProtection="1">
      <alignment wrapText="1"/>
      <protection locked="0"/>
    </xf>
    <xf numFmtId="49" fontId="46" fillId="0" borderId="0" xfId="3361" applyNumberFormat="1" applyFont="1" applyAlignment="1" applyProtection="1">
      <alignment wrapText="1"/>
      <protection locked="0"/>
    </xf>
    <xf numFmtId="0" fontId="46" fillId="0" borderId="0" xfId="3361" applyFont="1" applyAlignment="1" applyProtection="1">
      <alignment shrinkToFit="1"/>
      <protection locked="0"/>
    </xf>
    <xf numFmtId="0" fontId="46" fillId="0" borderId="0" xfId="3361" applyFont="1" applyAlignment="1" applyProtection="1">
      <alignment horizontal="center"/>
      <protection locked="0"/>
    </xf>
    <xf numFmtId="0" fontId="52" fillId="0" borderId="0" xfId="0" applyFont="1"/>
    <xf numFmtId="0" fontId="42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1" applyFont="1" applyFill="1" applyBorder="1" applyAlignment="1" applyProtection="1">
      <alignment horizontal="center" vertical="center" wrapText="1"/>
      <protection locked="0"/>
    </xf>
    <xf numFmtId="49" fontId="42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3361" applyFont="1" applyFill="1" applyBorder="1" applyAlignment="1" applyProtection="1">
      <alignment horizontal="center" vertical="center" wrapText="1"/>
      <protection locked="0"/>
    </xf>
    <xf numFmtId="0" fontId="40" fillId="47" borderId="10" xfId="3358" applyFont="1" applyFill="1" applyBorder="1" applyAlignment="1" applyProtection="1">
      <alignment horizontal="center" vertical="center" wrapText="1"/>
      <protection locked="0"/>
    </xf>
    <xf numFmtId="49" fontId="40" fillId="47" borderId="10" xfId="3361" applyNumberFormat="1" applyFont="1" applyFill="1" applyBorder="1" applyAlignment="1" applyProtection="1">
      <alignment horizontal="center" vertical="center" wrapText="1"/>
      <protection locked="0"/>
    </xf>
    <xf numFmtId="0" fontId="39" fillId="47" borderId="10" xfId="336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49" fontId="40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6" applyFont="1" applyFill="1" applyBorder="1" applyAlignment="1" applyProtection="1">
      <alignment horizontal="center" vertical="center" wrapText="1"/>
      <protection locked="0"/>
    </xf>
    <xf numFmtId="174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39" fillId="47" borderId="10" xfId="3361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/>
    <xf numFmtId="0" fontId="44" fillId="0" borderId="10" xfId="0" applyFont="1" applyFill="1" applyBorder="1"/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3493" applyFont="1" applyFill="1" applyBorder="1" applyAlignment="1" applyProtection="1">
      <alignment horizontal="left" vertical="center" wrapText="1"/>
      <protection locked="0"/>
    </xf>
    <xf numFmtId="49" fontId="40" fillId="0" borderId="10" xfId="349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3" applyFont="1" applyFill="1" applyBorder="1" applyAlignment="1" applyProtection="1">
      <alignment horizontal="center" vertical="center" wrapText="1"/>
      <protection locked="0"/>
    </xf>
    <xf numFmtId="0" fontId="39" fillId="0" borderId="10" xfId="3363" applyFont="1" applyFill="1" applyBorder="1" applyAlignment="1" applyProtection="1">
      <alignment vertical="center" wrapText="1"/>
      <protection locked="0"/>
    </xf>
    <xf numFmtId="0" fontId="3" fillId="0" borderId="10" xfId="3358" applyFont="1" applyFill="1" applyBorder="1" applyAlignment="1" applyProtection="1">
      <alignment horizontal="center" vertical="center" wrapText="1"/>
      <protection locked="0"/>
    </xf>
    <xf numFmtId="49" fontId="40" fillId="0" borderId="10" xfId="3363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1296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1" applyFont="1" applyFill="1" applyBorder="1" applyAlignment="1" applyProtection="1">
      <alignment horizontal="center" vertical="center" wrapText="1"/>
      <protection locked="0"/>
    </xf>
    <xf numFmtId="0" fontId="39" fillId="0" borderId="10" xfId="3493" applyFont="1" applyFill="1" applyBorder="1" applyAlignment="1" applyProtection="1">
      <alignment vertical="center" wrapText="1"/>
      <protection locked="0"/>
    </xf>
    <xf numFmtId="0" fontId="40" fillId="0" borderId="10" xfId="3494" applyFont="1" applyFill="1" applyBorder="1" applyAlignment="1" applyProtection="1">
      <alignment horizontal="center" vertical="center" wrapText="1"/>
      <protection locked="0"/>
    </xf>
    <xf numFmtId="49" fontId="39" fillId="0" borderId="10" xfId="726" applyNumberFormat="1" applyFont="1" applyFill="1" applyBorder="1" applyAlignment="1" applyProtection="1">
      <alignment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/>
    <xf numFmtId="0" fontId="39" fillId="0" borderId="10" xfId="2790" applyFont="1" applyFill="1" applyBorder="1" applyAlignment="1">
      <alignment horizontal="left" vertical="center" wrapText="1"/>
    </xf>
    <xf numFmtId="0" fontId="3" fillId="0" borderId="10" xfId="335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2" fillId="0" borderId="0" xfId="3218" applyFont="1" applyFill="1" applyAlignment="1">
      <alignment horizontal="center" vertic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171" fontId="42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/>
      <protection locked="0"/>
    </xf>
    <xf numFmtId="0" fontId="42" fillId="46" borderId="10" xfId="3355" applyFont="1" applyFill="1" applyBorder="1" applyAlignment="1" applyProtection="1">
      <alignment horizontal="center" vertical="center"/>
      <protection locked="0"/>
    </xf>
    <xf numFmtId="0" fontId="42" fillId="46" borderId="18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9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55" fillId="0" borderId="0" xfId="3364" applyFont="1" applyAlignment="1" applyProtection="1">
      <alignment horizontal="center" vertical="center" wrapText="1"/>
      <protection locked="0"/>
    </xf>
    <xf numFmtId="0" fontId="55" fillId="0" borderId="0" xfId="3364" applyFont="1" applyAlignment="1" applyProtection="1">
      <alignment horizontal="center" vertical="center"/>
      <protection locked="0"/>
    </xf>
    <xf numFmtId="0" fontId="42" fillId="0" borderId="11" xfId="3356" applyFont="1" applyFill="1" applyBorder="1" applyAlignment="1" applyProtection="1">
      <alignment horizontal="center" vertical="center" wrapText="1"/>
      <protection locked="0"/>
    </xf>
    <xf numFmtId="0" fontId="42" fillId="0" borderId="12" xfId="3356" applyFont="1" applyFill="1" applyBorder="1" applyAlignment="1" applyProtection="1">
      <alignment horizontal="center" vertical="center" wrapText="1"/>
      <protection locked="0"/>
    </xf>
    <xf numFmtId="0" fontId="42" fillId="0" borderId="13" xfId="3356" applyFont="1" applyFill="1" applyBorder="1" applyAlignment="1" applyProtection="1">
      <alignment horizontal="center" vertical="center" wrapText="1"/>
      <protection locked="0"/>
    </xf>
    <xf numFmtId="0" fontId="3" fillId="0" borderId="0" xfId="2768" applyFont="1" applyAlignment="1">
      <alignment horizontal="center"/>
    </xf>
    <xf numFmtId="0" fontId="3" fillId="0" borderId="0" xfId="2768" applyFont="1" applyAlignment="1">
      <alignment horizontal="center" vertical="center" wrapText="1"/>
    </xf>
    <xf numFmtId="0" fontId="42" fillId="0" borderId="0" xfId="3354" applyFont="1" applyAlignment="1" applyProtection="1">
      <alignment horizontal="center" vertical="center"/>
      <protection locked="0"/>
    </xf>
    <xf numFmtId="0" fontId="3" fillId="0" borderId="0" xfId="2768" applyFont="1"/>
    <xf numFmtId="0" fontId="42" fillId="46" borderId="11" xfId="3355" applyFont="1" applyFill="1" applyBorder="1" applyAlignment="1" applyProtection="1">
      <alignment horizontal="center" vertical="center"/>
      <protection locked="0"/>
    </xf>
    <xf numFmtId="0" fontId="42" fillId="46" borderId="12" xfId="3355" applyFont="1" applyFill="1" applyBorder="1" applyAlignment="1" applyProtection="1">
      <alignment horizontal="center" vertical="center"/>
      <protection locked="0"/>
    </xf>
    <xf numFmtId="0" fontId="42" fillId="46" borderId="13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42" fillId="46" borderId="16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7" xfId="3364" applyFont="1" applyFill="1" applyBorder="1" applyAlignment="1" applyProtection="1">
      <alignment horizontal="center" vertical="center" textRotation="90" wrapText="1"/>
      <protection locked="0"/>
    </xf>
    <xf numFmtId="174" fontId="3" fillId="0" borderId="11" xfId="3354" applyNumberFormat="1" applyFont="1" applyFill="1" applyBorder="1" applyAlignment="1" applyProtection="1">
      <alignment horizontal="center" vertical="center" wrapText="1"/>
      <protection locked="0"/>
    </xf>
    <xf numFmtId="174" fontId="3" fillId="0" borderId="12" xfId="3354" applyNumberFormat="1" applyFont="1" applyFill="1" applyBorder="1" applyAlignment="1" applyProtection="1">
      <alignment horizontal="center" vertical="center" wrapText="1"/>
      <protection locked="0"/>
    </xf>
    <xf numFmtId="174" fontId="3" fillId="0" borderId="13" xfId="3354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787" applyFont="1" applyAlignment="1">
      <alignment horizontal="center" vertical="center" wrapText="1"/>
    </xf>
    <xf numFmtId="0" fontId="49" fillId="0" borderId="0" xfId="2787" applyFont="1" applyAlignment="1">
      <alignment horizontal="center" vertical="center" wrapText="1"/>
    </xf>
    <xf numFmtId="0" fontId="50" fillId="0" borderId="0" xfId="2787" applyFont="1" applyAlignment="1">
      <alignment horizontal="center"/>
    </xf>
  </cellXfs>
  <cellStyles count="3495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2 2" xfId="3358"/>
    <cellStyle name="Обычный_конкур1 2 2 2" xfId="3494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0 3" xfId="3493"/>
    <cellStyle name="Обычный_Лист Microsoft Excel 11" xfId="3362"/>
    <cellStyle name="Обычный_Лист Microsoft Excel 2 12 2" xfId="3363"/>
    <cellStyle name="Обычный_Лист Microsoft Excel 3 2" xfId="3364"/>
    <cellStyle name="Обычный_Орел 11 2" xfId="3365"/>
    <cellStyle name="Плохой 2" xfId="3366"/>
    <cellStyle name="Плохой 2 2" xfId="3367"/>
    <cellStyle name="Плохой 3" xfId="3368"/>
    <cellStyle name="Плохой 3 2" xfId="3369"/>
    <cellStyle name="Плохой 4" xfId="3370"/>
    <cellStyle name="Плохой 4 2" xfId="3371"/>
    <cellStyle name="Плохой 5" xfId="3372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лохой 9" xfId="3379"/>
    <cellStyle name="Пояснение 2" xfId="3380"/>
    <cellStyle name="Пояснение 2 2" xfId="3381"/>
    <cellStyle name="Пояснение 3" xfId="3382"/>
    <cellStyle name="Пояснение 3 2" xfId="3383"/>
    <cellStyle name="Пояснение 4" xfId="3384"/>
    <cellStyle name="Пояснение 4 2" xfId="3385"/>
    <cellStyle name="Пояснение 5" xfId="3386"/>
    <cellStyle name="Пояснение 5 2" xfId="3387"/>
    <cellStyle name="Пояснение 6" xfId="3388"/>
    <cellStyle name="Пояснение 6 2" xfId="3389"/>
    <cellStyle name="Пояснение 7" xfId="3390"/>
    <cellStyle name="Пояснение 8" xfId="3391"/>
    <cellStyle name="Примечание 10" xfId="3392"/>
    <cellStyle name="Примечание 2" xfId="3393"/>
    <cellStyle name="Примечание 2 2" xfId="3394"/>
    <cellStyle name="Примечание 2 3" xfId="3395"/>
    <cellStyle name="Примечание 3" xfId="3396"/>
    <cellStyle name="Примечание 4" xfId="3397"/>
    <cellStyle name="Примечание 5" xfId="3398"/>
    <cellStyle name="Примечание 6" xfId="3399"/>
    <cellStyle name="Примечание 6 2" xfId="3400"/>
    <cellStyle name="Примечание 7" xfId="3401"/>
    <cellStyle name="Примечание 7 2" xfId="3402"/>
    <cellStyle name="Примечание 8" xfId="3403"/>
    <cellStyle name="Примечание 8 2" xfId="3404"/>
    <cellStyle name="Примечание 9" xfId="3405"/>
    <cellStyle name="Процентный 2" xfId="3406"/>
    <cellStyle name="Процентный 2 2" xfId="3407"/>
    <cellStyle name="Связанная ячейка 2" xfId="3408"/>
    <cellStyle name="Связанная ячейка 2 2" xfId="3409"/>
    <cellStyle name="Связанная ячейка 3" xfId="3410"/>
    <cellStyle name="Связанная ячейка 3 2" xfId="3411"/>
    <cellStyle name="Связанная ячейка 4" xfId="3412"/>
    <cellStyle name="Связанная ячейка 4 2" xfId="3413"/>
    <cellStyle name="Связанная ячейка 5" xfId="3414"/>
    <cellStyle name="Связанная ячейка 5 2" xfId="3415"/>
    <cellStyle name="Связанная ячейка 6" xfId="3416"/>
    <cellStyle name="Связанная ячейка 6 2" xfId="3417"/>
    <cellStyle name="Связанная ячейка 7" xfId="3418"/>
    <cellStyle name="Связанная ячейка 8" xfId="3419"/>
    <cellStyle name="Текст предупреждения 2" xfId="3420"/>
    <cellStyle name="Текст предупреждения 2 2" xfId="3421"/>
    <cellStyle name="Текст предупреждения 3" xfId="3422"/>
    <cellStyle name="Текст предупреждения 3 2" xfId="3423"/>
    <cellStyle name="Текст предупреждения 4" xfId="3424"/>
    <cellStyle name="Текст предупреждения 4 2" xfId="3425"/>
    <cellStyle name="Текст предупреждения 5" xfId="3426"/>
    <cellStyle name="Текст предупреждения 5 2" xfId="3427"/>
    <cellStyle name="Текст предупреждения 6" xfId="3428"/>
    <cellStyle name="Текст предупреждения 6 2" xfId="3429"/>
    <cellStyle name="Текст предупреждения 7" xfId="3430"/>
    <cellStyle name="Текст предупреждения 8" xfId="3431"/>
    <cellStyle name="Финансовый 2" xfId="3432"/>
    <cellStyle name="Финансовый 2 2" xfId="3433"/>
    <cellStyle name="Финансовый 2 2 2" xfId="3434"/>
    <cellStyle name="Финансовый 2 2 2 2" xfId="3435"/>
    <cellStyle name="Финансовый 2 2 2 2 2" xfId="3436"/>
    <cellStyle name="Финансовый 2 2 3" xfId="3437"/>
    <cellStyle name="Финансовый 2 2 3 2" xfId="3438"/>
    <cellStyle name="Финансовый 2 2 3 3" xfId="3439"/>
    <cellStyle name="Финансовый 2 2 3 4" xfId="3440"/>
    <cellStyle name="Финансовый 2 2 3 5" xfId="3441"/>
    <cellStyle name="Финансовый 2 2 3 6" xfId="3442"/>
    <cellStyle name="Финансовый 2 2 4" xfId="3443"/>
    <cellStyle name="Финансовый 2 2 4 2" xfId="3444"/>
    <cellStyle name="Финансовый 2 2 4 2 2" xfId="3445"/>
    <cellStyle name="Финансовый 2 2 5" xfId="3446"/>
    <cellStyle name="Финансовый 2 2 5 2" xfId="3447"/>
    <cellStyle name="Финансовый 2 2 5 2 2" xfId="3448"/>
    <cellStyle name="Финансовый 2 2 6" xfId="3449"/>
    <cellStyle name="Финансовый 2 2 6 2" xfId="3450"/>
    <cellStyle name="Финансовый 2 2 6 2 2" xfId="3451"/>
    <cellStyle name="Финансовый 2 2 7" xfId="3452"/>
    <cellStyle name="Финансовый 2 3" xfId="3453"/>
    <cellStyle name="Финансовый 2 3 2" xfId="3454"/>
    <cellStyle name="Финансовый 2 3 2 2" xfId="3455"/>
    <cellStyle name="Финансовый 2 4" xfId="3456"/>
    <cellStyle name="Финансовый 2 4 2" xfId="3457"/>
    <cellStyle name="Финансовый 2 4 2 2" xfId="3458"/>
    <cellStyle name="Финансовый 2 5" xfId="3459"/>
    <cellStyle name="Финансовый 2 6" xfId="3460"/>
    <cellStyle name="Финансовый 2 7" xfId="3461"/>
    <cellStyle name="Финансовый 2 8" xfId="3462"/>
    <cellStyle name="Финансовый 2 9" xfId="3463"/>
    <cellStyle name="Финансовый 3" xfId="3464"/>
    <cellStyle name="Финансовый 3 2" xfId="3465"/>
    <cellStyle name="Финансовый 3 2 2" xfId="3466"/>
    <cellStyle name="Финансовый 3 2 2 2" xfId="3467"/>
    <cellStyle name="Финансовый 3 3" xfId="3468"/>
    <cellStyle name="Финансовый 3 3 2" xfId="3469"/>
    <cellStyle name="Финансовый 3 4" xfId="3470"/>
    <cellStyle name="Финансовый 4" xfId="3471"/>
    <cellStyle name="Финансовый 4 2" xfId="3472"/>
    <cellStyle name="Финансовый 4 2 2" xfId="3473"/>
    <cellStyle name="Финансовый 4 2 3" xfId="3474"/>
    <cellStyle name="Финансовый 4 2 4" xfId="3475"/>
    <cellStyle name="Финансовый 4 2 5" xfId="3476"/>
    <cellStyle name="Финансовый 4 2 6" xfId="3477"/>
    <cellStyle name="Финансовый 4 3" xfId="3478"/>
    <cellStyle name="Хороший 2" xfId="3479"/>
    <cellStyle name="Хороший 2 2" xfId="3480"/>
    <cellStyle name="Хороший 3" xfId="3481"/>
    <cellStyle name="Хороший 3 2" xfId="3482"/>
    <cellStyle name="Хороший 4" xfId="3483"/>
    <cellStyle name="Хороший 4 2" xfId="3484"/>
    <cellStyle name="Хороший 5" xfId="3485"/>
    <cellStyle name="Хороший 5 2" xfId="3486"/>
    <cellStyle name="Хороший 6" xfId="3487"/>
    <cellStyle name="Хороший 6 2" xfId="3488"/>
    <cellStyle name="Хороший 7" xfId="3489"/>
    <cellStyle name="Хороший 7 2" xfId="3490"/>
    <cellStyle name="Хороший 8" xfId="3491"/>
    <cellStyle name="Хороший 9" xfId="3492"/>
  </cellStyles>
  <dxfs count="93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1504950</xdr:colOff>
      <xdr:row>1</xdr:row>
      <xdr:rowOff>74947</xdr:rowOff>
    </xdr:to>
    <xdr:pic>
      <xdr:nvPicPr>
        <xdr:cNvPr id="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838325" cy="53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1</xdr:row>
      <xdr:rowOff>209551</xdr:rowOff>
    </xdr:from>
    <xdr:to>
      <xdr:col>3</xdr:col>
      <xdr:colOff>657225</xdr:colOff>
      <xdr:row>1</xdr:row>
      <xdr:rowOff>837984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4" y="695326"/>
          <a:ext cx="885826" cy="62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745377</xdr:colOff>
      <xdr:row>0</xdr:row>
      <xdr:rowOff>47626</xdr:rowOff>
    </xdr:from>
    <xdr:to>
      <xdr:col>10</xdr:col>
      <xdr:colOff>1285875</xdr:colOff>
      <xdr:row>1</xdr:row>
      <xdr:rowOff>304801</xdr:rowOff>
    </xdr:to>
    <xdr:pic>
      <xdr:nvPicPr>
        <xdr:cNvPr id="4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98827" y="47626"/>
          <a:ext cx="54049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1447800</xdr:colOff>
      <xdr:row>0</xdr:row>
      <xdr:rowOff>19051</xdr:rowOff>
    </xdr:from>
    <xdr:to>
      <xdr:col>11</xdr:col>
      <xdr:colOff>1003486</xdr:colOff>
      <xdr:row>1</xdr:row>
      <xdr:rowOff>511466</xdr:rowOff>
    </xdr:to>
    <xdr:pic>
      <xdr:nvPicPr>
        <xdr:cNvPr id="5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01250" y="19051"/>
          <a:ext cx="1146361" cy="97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342901</xdr:colOff>
      <xdr:row>0</xdr:row>
      <xdr:rowOff>47626</xdr:rowOff>
    </xdr:from>
    <xdr:to>
      <xdr:col>10</xdr:col>
      <xdr:colOff>476251</xdr:colOff>
      <xdr:row>0</xdr:row>
      <xdr:rowOff>385112</xdr:rowOff>
    </xdr:to>
    <xdr:pic>
      <xdr:nvPicPr>
        <xdr:cNvPr id="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28851" y="47626"/>
          <a:ext cx="6800850" cy="33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477" y="109819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2049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87811" y="140074"/>
          <a:ext cx="647700" cy="823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2050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74756" y="64435"/>
          <a:ext cx="1374961" cy="1106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8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17794" y="0"/>
          <a:ext cx="7810500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2088" cy="61632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158" y="109819"/>
          <a:ext cx="974351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3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1002" y="140074"/>
          <a:ext cx="644899" cy="888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54025" y="64435"/>
          <a:ext cx="1371599" cy="117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7879" y="0"/>
          <a:ext cx="7792571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3769" cy="61408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350183</xdr:colOff>
      <xdr:row>0</xdr:row>
      <xdr:rowOff>109819</xdr:rowOff>
    </xdr:from>
    <xdr:to>
      <xdr:col>6</xdr:col>
      <xdr:colOff>419659</xdr:colOff>
      <xdr:row>1</xdr:row>
      <xdr:rowOff>403413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158" y="109819"/>
          <a:ext cx="974351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364752</xdr:colOff>
      <xdr:row>0</xdr:row>
      <xdr:rowOff>140074</xdr:rowOff>
    </xdr:from>
    <xdr:to>
      <xdr:col>21</xdr:col>
      <xdr:colOff>104776</xdr:colOff>
      <xdr:row>1</xdr:row>
      <xdr:rowOff>570940</xdr:rowOff>
    </xdr:to>
    <xdr:pic>
      <xdr:nvPicPr>
        <xdr:cNvPr id="3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1002" y="140074"/>
          <a:ext cx="644899" cy="888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64435</xdr:rowOff>
    </xdr:from>
    <xdr:to>
      <xdr:col>26</xdr:col>
      <xdr:colOff>419099</xdr:colOff>
      <xdr:row>1</xdr:row>
      <xdr:rowOff>778249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54025" y="64435"/>
          <a:ext cx="1371599" cy="117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818029</xdr:colOff>
      <xdr:row>0</xdr:row>
      <xdr:rowOff>0</xdr:rowOff>
    </xdr:from>
    <xdr:to>
      <xdr:col>17</xdr:col>
      <xdr:colOff>190500</xdr:colOff>
      <xdr:row>0</xdr:row>
      <xdr:rowOff>387589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7879" y="0"/>
          <a:ext cx="7792571" cy="38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134471</xdr:colOff>
      <xdr:row>0</xdr:row>
      <xdr:rowOff>89647</xdr:rowOff>
    </xdr:from>
    <xdr:to>
      <xdr:col>4</xdr:col>
      <xdr:colOff>123265</xdr:colOff>
      <xdr:row>1</xdr:row>
      <xdr:rowOff>246530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471" y="89647"/>
          <a:ext cx="1693769" cy="61408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6160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075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469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325453</xdr:colOff>
      <xdr:row>1</xdr:row>
      <xdr:rowOff>145676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6603" cy="62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385484</xdr:colOff>
      <xdr:row>0</xdr:row>
      <xdr:rowOff>47066</xdr:rowOff>
    </xdr:from>
    <xdr:to>
      <xdr:col>6</xdr:col>
      <xdr:colOff>268942</xdr:colOff>
      <xdr:row>1</xdr:row>
      <xdr:rowOff>196759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6634" y="47066"/>
          <a:ext cx="874058" cy="62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795617</xdr:colOff>
      <xdr:row>0</xdr:row>
      <xdr:rowOff>78442</xdr:rowOff>
    </xdr:from>
    <xdr:to>
      <xdr:col>18</xdr:col>
      <xdr:colOff>324970</xdr:colOff>
      <xdr:row>0</xdr:row>
      <xdr:rowOff>451017</xdr:rowOff>
    </xdr:to>
    <xdr:pic>
      <xdr:nvPicPr>
        <xdr:cNvPr id="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7367" y="78442"/>
          <a:ext cx="7501778" cy="37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168088</xdr:colOff>
      <xdr:row>0</xdr:row>
      <xdr:rowOff>134471</xdr:rowOff>
    </xdr:from>
    <xdr:to>
      <xdr:col>21</xdr:col>
      <xdr:colOff>244288</xdr:colOff>
      <xdr:row>1</xdr:row>
      <xdr:rowOff>542925</xdr:rowOff>
    </xdr:to>
    <xdr:pic>
      <xdr:nvPicPr>
        <xdr:cNvPr id="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3288" y="134471"/>
          <a:ext cx="647700" cy="88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112058</xdr:colOff>
      <xdr:row>0</xdr:row>
      <xdr:rowOff>67235</xdr:rowOff>
    </xdr:from>
    <xdr:to>
      <xdr:col>25</xdr:col>
      <xdr:colOff>400049</xdr:colOff>
      <xdr:row>1</xdr:row>
      <xdr:rowOff>758637</xdr:rowOff>
    </xdr:to>
    <xdr:pic>
      <xdr:nvPicPr>
        <xdr:cNvPr id="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2608" y="67235"/>
          <a:ext cx="1383366" cy="116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Normal="100" zoomScaleSheetLayoutView="100" workbookViewId="0">
      <selection activeCell="G35" sqref="G35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8.28515625" style="4" customWidth="1"/>
    <col min="8" max="8" width="10.42578125" style="4" customWidth="1"/>
    <col min="9" max="9" width="15.42578125" customWidth="1"/>
    <col min="10" max="10" width="20.140625" customWidth="1"/>
    <col min="11" max="11" width="23.85546875" style="1" customWidth="1"/>
    <col min="12" max="12" width="16.28515625" style="1" customWidth="1"/>
  </cols>
  <sheetData>
    <row r="1" spans="1:12" ht="38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95.25" customHeight="1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34.5" customHeight="1">
      <c r="A3" s="124" t="s">
        <v>120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1.75" customHeight="1">
      <c r="A4" s="125" t="s">
        <v>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s="71" customFormat="1" ht="15" customHeight="1">
      <c r="A5" s="64" t="s">
        <v>59</v>
      </c>
      <c r="B5" s="63"/>
      <c r="C5" s="63"/>
      <c r="D5" s="66"/>
      <c r="E5" s="57"/>
      <c r="F5" s="67"/>
      <c r="G5" s="68"/>
      <c r="H5" s="67"/>
      <c r="I5" s="69"/>
      <c r="J5" s="69"/>
      <c r="K5" s="70"/>
      <c r="L5" s="65" t="s">
        <v>119</v>
      </c>
    </row>
    <row r="6" spans="1:12" s="6" customFormat="1" ht="58.5" customHeight="1">
      <c r="A6" s="72" t="s">
        <v>0</v>
      </c>
      <c r="B6" s="72" t="s">
        <v>10</v>
      </c>
      <c r="C6" s="72"/>
      <c r="D6" s="73" t="s">
        <v>50</v>
      </c>
      <c r="E6" s="74" t="s">
        <v>2</v>
      </c>
      <c r="F6" s="72" t="s">
        <v>3</v>
      </c>
      <c r="G6" s="73" t="s">
        <v>51</v>
      </c>
      <c r="H6" s="73" t="s">
        <v>2</v>
      </c>
      <c r="I6" s="73" t="s">
        <v>4</v>
      </c>
      <c r="J6" s="73" t="s">
        <v>5</v>
      </c>
      <c r="K6" s="73" t="s">
        <v>6</v>
      </c>
      <c r="L6" s="73" t="s">
        <v>11</v>
      </c>
    </row>
    <row r="7" spans="1:12" s="95" customFormat="1" ht="52.5" customHeight="1">
      <c r="A7" s="121">
        <v>1</v>
      </c>
      <c r="B7" s="103"/>
      <c r="C7" s="103"/>
      <c r="D7" s="26" t="s">
        <v>107</v>
      </c>
      <c r="E7" s="22" t="s">
        <v>108</v>
      </c>
      <c r="F7" s="27" t="s">
        <v>7</v>
      </c>
      <c r="G7" s="26" t="s">
        <v>109</v>
      </c>
      <c r="H7" s="22" t="s">
        <v>110</v>
      </c>
      <c r="I7" s="27" t="s">
        <v>69</v>
      </c>
      <c r="J7" s="27" t="s">
        <v>58</v>
      </c>
      <c r="K7" s="22" t="s">
        <v>122</v>
      </c>
      <c r="L7" s="27" t="s">
        <v>12</v>
      </c>
    </row>
    <row r="8" spans="1:12" s="95" customFormat="1" ht="52.5" customHeight="1">
      <c r="A8" s="121">
        <v>2</v>
      </c>
      <c r="B8" s="103"/>
      <c r="C8" s="103"/>
      <c r="D8" s="26" t="s">
        <v>107</v>
      </c>
      <c r="E8" s="22" t="s">
        <v>108</v>
      </c>
      <c r="F8" s="27" t="s">
        <v>7</v>
      </c>
      <c r="G8" s="26" t="s">
        <v>112</v>
      </c>
      <c r="H8" s="22" t="s">
        <v>113</v>
      </c>
      <c r="I8" s="27" t="s">
        <v>114</v>
      </c>
      <c r="J8" s="27" t="s">
        <v>58</v>
      </c>
      <c r="K8" s="22" t="s">
        <v>122</v>
      </c>
      <c r="L8" s="27" t="s">
        <v>12</v>
      </c>
    </row>
    <row r="9" spans="1:12" s="95" customFormat="1" ht="52.5" customHeight="1">
      <c r="A9" s="121">
        <v>3</v>
      </c>
      <c r="B9" s="103"/>
      <c r="C9" s="103"/>
      <c r="D9" s="26" t="s">
        <v>82</v>
      </c>
      <c r="E9" s="22" t="s">
        <v>83</v>
      </c>
      <c r="F9" s="27" t="s">
        <v>7</v>
      </c>
      <c r="G9" s="21" t="s">
        <v>84</v>
      </c>
      <c r="H9" s="22" t="s">
        <v>85</v>
      </c>
      <c r="I9" s="27" t="s">
        <v>86</v>
      </c>
      <c r="J9" s="27" t="s">
        <v>87</v>
      </c>
      <c r="K9" s="24" t="s">
        <v>121</v>
      </c>
      <c r="L9" s="27" t="s">
        <v>12</v>
      </c>
    </row>
    <row r="10" spans="1:12" s="95" customFormat="1" ht="52.5" customHeight="1">
      <c r="A10" s="121">
        <v>4</v>
      </c>
      <c r="B10" s="103"/>
      <c r="C10" s="103"/>
      <c r="D10" s="26" t="s">
        <v>191</v>
      </c>
      <c r="E10" s="22" t="s">
        <v>192</v>
      </c>
      <c r="F10" s="27" t="s">
        <v>7</v>
      </c>
      <c r="G10" s="21" t="s">
        <v>133</v>
      </c>
      <c r="H10" s="22" t="s">
        <v>92</v>
      </c>
      <c r="I10" s="27" t="s">
        <v>66</v>
      </c>
      <c r="J10" s="27" t="s">
        <v>66</v>
      </c>
      <c r="K10" s="24" t="s">
        <v>193</v>
      </c>
      <c r="L10" s="27" t="s">
        <v>12</v>
      </c>
    </row>
    <row r="11" spans="1:12" s="95" customFormat="1" ht="52.5" customHeight="1">
      <c r="A11" s="121">
        <v>5</v>
      </c>
      <c r="B11" s="103"/>
      <c r="C11" s="103"/>
      <c r="D11" s="26" t="s">
        <v>179</v>
      </c>
      <c r="E11" s="22" t="s">
        <v>180</v>
      </c>
      <c r="F11" s="27" t="s">
        <v>7</v>
      </c>
      <c r="G11" s="120" t="s">
        <v>181</v>
      </c>
      <c r="H11" s="22" t="s">
        <v>182</v>
      </c>
      <c r="I11" s="27" t="s">
        <v>183</v>
      </c>
      <c r="J11" s="27" t="s">
        <v>184</v>
      </c>
      <c r="K11" s="115" t="s">
        <v>185</v>
      </c>
      <c r="L11" s="27" t="s">
        <v>12</v>
      </c>
    </row>
    <row r="12" spans="1:12" s="95" customFormat="1" ht="52.5" customHeight="1">
      <c r="A12" s="121">
        <v>6</v>
      </c>
      <c r="B12" s="103"/>
      <c r="C12" s="103"/>
      <c r="D12" s="26" t="s">
        <v>179</v>
      </c>
      <c r="E12" s="22" t="s">
        <v>180</v>
      </c>
      <c r="F12" s="27" t="s">
        <v>7</v>
      </c>
      <c r="G12" s="21" t="s">
        <v>186</v>
      </c>
      <c r="H12" s="22" t="s">
        <v>187</v>
      </c>
      <c r="I12" s="27" t="s">
        <v>188</v>
      </c>
      <c r="J12" s="27" t="s">
        <v>184</v>
      </c>
      <c r="K12" s="115" t="s">
        <v>185</v>
      </c>
      <c r="L12" s="27" t="s">
        <v>12</v>
      </c>
    </row>
    <row r="13" spans="1:12" s="95" customFormat="1" ht="52.5" customHeight="1">
      <c r="A13" s="121">
        <v>7</v>
      </c>
      <c r="B13" s="103"/>
      <c r="C13" s="103"/>
      <c r="D13" s="114" t="s">
        <v>97</v>
      </c>
      <c r="E13" s="106" t="s">
        <v>98</v>
      </c>
      <c r="F13" s="107" t="s">
        <v>7</v>
      </c>
      <c r="G13" s="105" t="s">
        <v>99</v>
      </c>
      <c r="H13" s="106" t="s">
        <v>100</v>
      </c>
      <c r="I13" s="107" t="s">
        <v>101</v>
      </c>
      <c r="J13" s="107" t="s">
        <v>102</v>
      </c>
      <c r="K13" s="115" t="s">
        <v>57</v>
      </c>
      <c r="L13" s="27" t="s">
        <v>12</v>
      </c>
    </row>
    <row r="14" spans="1:12" s="95" customFormat="1" ht="52.5" customHeight="1">
      <c r="A14" s="121">
        <v>8</v>
      </c>
      <c r="B14" s="103"/>
      <c r="C14" s="103"/>
      <c r="D14" s="26" t="s">
        <v>70</v>
      </c>
      <c r="E14" s="22" t="s">
        <v>71</v>
      </c>
      <c r="F14" s="27" t="s">
        <v>7</v>
      </c>
      <c r="G14" s="21" t="s">
        <v>72</v>
      </c>
      <c r="H14" s="22" t="s">
        <v>73</v>
      </c>
      <c r="I14" s="27" t="s">
        <v>74</v>
      </c>
      <c r="J14" s="27" t="s">
        <v>74</v>
      </c>
      <c r="K14" s="115" t="s">
        <v>75</v>
      </c>
      <c r="L14" s="27" t="s">
        <v>12</v>
      </c>
    </row>
    <row r="15" spans="1:12" s="95" customFormat="1" ht="52.5" customHeight="1">
      <c r="A15" s="121">
        <v>9</v>
      </c>
      <c r="B15" s="103"/>
      <c r="C15" s="103"/>
      <c r="D15" s="108" t="s">
        <v>127</v>
      </c>
      <c r="E15" s="110" t="s">
        <v>128</v>
      </c>
      <c r="F15" s="27" t="s">
        <v>7</v>
      </c>
      <c r="G15" s="21" t="s">
        <v>150</v>
      </c>
      <c r="H15" s="22" t="s">
        <v>151</v>
      </c>
      <c r="I15" s="27" t="s">
        <v>152</v>
      </c>
      <c r="J15" s="23" t="s">
        <v>129</v>
      </c>
      <c r="K15" s="20" t="s">
        <v>219</v>
      </c>
      <c r="L15" s="27" t="s">
        <v>12</v>
      </c>
    </row>
    <row r="16" spans="1:12" s="95" customFormat="1" ht="52.5" customHeight="1">
      <c r="A16" s="121">
        <v>10</v>
      </c>
      <c r="B16" s="103"/>
      <c r="C16" s="103"/>
      <c r="D16" s="26" t="s">
        <v>161</v>
      </c>
      <c r="E16" s="22" t="s">
        <v>164</v>
      </c>
      <c r="F16" s="113" t="s">
        <v>7</v>
      </c>
      <c r="G16" s="21" t="s">
        <v>213</v>
      </c>
      <c r="H16" s="22" t="s">
        <v>162</v>
      </c>
      <c r="I16" s="27" t="s">
        <v>163</v>
      </c>
      <c r="J16" s="113" t="s">
        <v>165</v>
      </c>
      <c r="K16" s="24" t="s">
        <v>96</v>
      </c>
      <c r="L16" s="27" t="s">
        <v>12</v>
      </c>
    </row>
    <row r="17" spans="1:12" s="95" customFormat="1" ht="52.5" customHeight="1">
      <c r="A17" s="121">
        <v>11</v>
      </c>
      <c r="B17" s="103"/>
      <c r="C17" s="103"/>
      <c r="D17" s="26" t="s">
        <v>123</v>
      </c>
      <c r="E17" s="22" t="s">
        <v>124</v>
      </c>
      <c r="F17" s="27">
        <v>3</v>
      </c>
      <c r="G17" s="105" t="s">
        <v>194</v>
      </c>
      <c r="H17" s="22" t="s">
        <v>125</v>
      </c>
      <c r="I17" s="27" t="s">
        <v>126</v>
      </c>
      <c r="J17" s="27" t="s">
        <v>87</v>
      </c>
      <c r="K17" s="27" t="s">
        <v>121</v>
      </c>
      <c r="L17" s="27" t="s">
        <v>12</v>
      </c>
    </row>
    <row r="18" spans="1:12" s="95" customFormat="1" ht="52.5" customHeight="1">
      <c r="A18" s="121">
        <v>12</v>
      </c>
      <c r="B18" s="103"/>
      <c r="C18" s="103"/>
      <c r="D18" s="26" t="s">
        <v>154</v>
      </c>
      <c r="E18" s="22" t="s">
        <v>155</v>
      </c>
      <c r="F18" s="27" t="s">
        <v>7</v>
      </c>
      <c r="G18" s="21" t="s">
        <v>93</v>
      </c>
      <c r="H18" s="22" t="s">
        <v>94</v>
      </c>
      <c r="I18" s="27" t="s">
        <v>95</v>
      </c>
      <c r="J18" s="27" t="s">
        <v>58</v>
      </c>
      <c r="K18" s="24" t="s">
        <v>96</v>
      </c>
      <c r="L18" s="27" t="s">
        <v>12</v>
      </c>
    </row>
    <row r="19" spans="1:12" s="95" customFormat="1" ht="52.5" customHeight="1">
      <c r="A19" s="121">
        <v>13</v>
      </c>
      <c r="B19" s="103"/>
      <c r="C19" s="103"/>
      <c r="D19" s="108" t="s">
        <v>89</v>
      </c>
      <c r="E19" s="82" t="s">
        <v>131</v>
      </c>
      <c r="F19" s="25" t="s">
        <v>7</v>
      </c>
      <c r="G19" s="116" t="s">
        <v>177</v>
      </c>
      <c r="H19" s="110" t="s">
        <v>62</v>
      </c>
      <c r="I19" s="107" t="s">
        <v>63</v>
      </c>
      <c r="J19" s="111" t="s">
        <v>69</v>
      </c>
      <c r="K19" s="25" t="s">
        <v>122</v>
      </c>
      <c r="L19" s="27" t="s">
        <v>12</v>
      </c>
    </row>
    <row r="20" spans="1:12" s="95" customFormat="1" ht="52.5" customHeight="1">
      <c r="A20" s="121">
        <v>14</v>
      </c>
      <c r="B20" s="103"/>
      <c r="C20" s="103"/>
      <c r="D20" s="108" t="s">
        <v>89</v>
      </c>
      <c r="E20" s="82" t="s">
        <v>131</v>
      </c>
      <c r="F20" s="25" t="s">
        <v>7</v>
      </c>
      <c r="G20" s="116" t="s">
        <v>178</v>
      </c>
      <c r="H20" s="110" t="s">
        <v>90</v>
      </c>
      <c r="I20" s="107" t="s">
        <v>91</v>
      </c>
      <c r="J20" s="111" t="s">
        <v>69</v>
      </c>
      <c r="K20" s="25" t="s">
        <v>122</v>
      </c>
      <c r="L20" s="27" t="s">
        <v>12</v>
      </c>
    </row>
    <row r="21" spans="1:12" s="95" customFormat="1" ht="52.5" customHeight="1">
      <c r="A21" s="121">
        <v>15</v>
      </c>
      <c r="B21" s="103"/>
      <c r="C21" s="103"/>
      <c r="D21" s="104" t="s">
        <v>189</v>
      </c>
      <c r="E21" s="22" t="s">
        <v>190</v>
      </c>
      <c r="F21" s="27" t="s">
        <v>7</v>
      </c>
      <c r="G21" s="21" t="s">
        <v>103</v>
      </c>
      <c r="H21" s="22" t="s">
        <v>104</v>
      </c>
      <c r="I21" s="27" t="s">
        <v>105</v>
      </c>
      <c r="J21" s="27" t="s">
        <v>130</v>
      </c>
      <c r="K21" s="27" t="s">
        <v>121</v>
      </c>
      <c r="L21" s="27" t="s">
        <v>12</v>
      </c>
    </row>
    <row r="22" spans="1:12" s="95" customFormat="1" ht="52.5" customHeight="1">
      <c r="A22" s="121">
        <v>16</v>
      </c>
      <c r="B22" s="103"/>
      <c r="C22" s="103"/>
      <c r="D22" s="26" t="s">
        <v>156</v>
      </c>
      <c r="E22" s="112" t="s">
        <v>157</v>
      </c>
      <c r="F22" s="113" t="s">
        <v>7</v>
      </c>
      <c r="G22" s="105" t="s">
        <v>158</v>
      </c>
      <c r="H22" s="112" t="s">
        <v>159</v>
      </c>
      <c r="I22" s="113" t="s">
        <v>160</v>
      </c>
      <c r="J22" s="113" t="s">
        <v>64</v>
      </c>
      <c r="K22" s="109" t="s">
        <v>132</v>
      </c>
      <c r="L22" s="27" t="s">
        <v>12</v>
      </c>
    </row>
    <row r="23" spans="1:12" s="95" customFormat="1" ht="52.5" customHeight="1">
      <c r="A23" s="121">
        <v>17</v>
      </c>
      <c r="B23" s="103"/>
      <c r="C23" s="103"/>
      <c r="D23" s="26" t="s">
        <v>76</v>
      </c>
      <c r="E23" s="22" t="s">
        <v>77</v>
      </c>
      <c r="F23" s="27" t="s">
        <v>7</v>
      </c>
      <c r="G23" s="21" t="s">
        <v>223</v>
      </c>
      <c r="H23" s="22" t="s">
        <v>79</v>
      </c>
      <c r="I23" s="27" t="s">
        <v>80</v>
      </c>
      <c r="J23" s="27" t="s">
        <v>81</v>
      </c>
      <c r="K23" s="24" t="s">
        <v>215</v>
      </c>
      <c r="L23" s="27" t="s">
        <v>12</v>
      </c>
    </row>
    <row r="24" spans="1:12" s="95" customFormat="1" ht="52.5" customHeight="1">
      <c r="A24" s="121">
        <v>18</v>
      </c>
      <c r="B24" s="103"/>
      <c r="C24" s="103"/>
      <c r="D24" s="114" t="s">
        <v>145</v>
      </c>
      <c r="E24" s="106" t="s">
        <v>146</v>
      </c>
      <c r="F24" s="107" t="s">
        <v>7</v>
      </c>
      <c r="G24" s="105" t="s">
        <v>147</v>
      </c>
      <c r="H24" s="106" t="s">
        <v>148</v>
      </c>
      <c r="I24" s="107" t="s">
        <v>149</v>
      </c>
      <c r="J24" s="23" t="s">
        <v>129</v>
      </c>
      <c r="K24" s="20" t="s">
        <v>218</v>
      </c>
      <c r="L24" s="27" t="s">
        <v>12</v>
      </c>
    </row>
    <row r="25" spans="1:12" s="95" customFormat="1" ht="52.5" customHeight="1">
      <c r="A25" s="121">
        <v>19</v>
      </c>
      <c r="B25" s="103"/>
      <c r="C25" s="103"/>
      <c r="D25" s="26" t="s">
        <v>175</v>
      </c>
      <c r="E25" s="110" t="s">
        <v>176</v>
      </c>
      <c r="F25" s="107" t="s">
        <v>7</v>
      </c>
      <c r="G25" s="21" t="s">
        <v>137</v>
      </c>
      <c r="H25" s="22" t="s">
        <v>138</v>
      </c>
      <c r="I25" s="27" t="s">
        <v>139</v>
      </c>
      <c r="J25" s="27" t="s">
        <v>170</v>
      </c>
      <c r="K25" s="24" t="s">
        <v>174</v>
      </c>
      <c r="L25" s="27" t="s">
        <v>12</v>
      </c>
    </row>
    <row r="26" spans="1:12" s="95" customFormat="1" ht="52.5" customHeight="1">
      <c r="A26" s="121">
        <v>20</v>
      </c>
      <c r="B26" s="103"/>
      <c r="C26" s="103"/>
      <c r="D26" s="26" t="s">
        <v>195</v>
      </c>
      <c r="E26" s="112" t="s">
        <v>196</v>
      </c>
      <c r="F26" s="113" t="s">
        <v>7</v>
      </c>
      <c r="G26" s="105" t="s">
        <v>134</v>
      </c>
      <c r="H26" s="112" t="s">
        <v>135</v>
      </c>
      <c r="I26" s="113" t="s">
        <v>136</v>
      </c>
      <c r="J26" s="113" t="s">
        <v>64</v>
      </c>
      <c r="K26" s="109" t="s">
        <v>132</v>
      </c>
      <c r="L26" s="27" t="s">
        <v>12</v>
      </c>
    </row>
    <row r="27" spans="1:12" s="95" customFormat="1" ht="52.5" customHeight="1">
      <c r="A27" s="121">
        <v>21</v>
      </c>
      <c r="B27" s="103"/>
      <c r="C27" s="103"/>
      <c r="D27" s="26" t="s">
        <v>153</v>
      </c>
      <c r="E27" s="112"/>
      <c r="F27" s="113" t="s">
        <v>7</v>
      </c>
      <c r="G27" s="105" t="s">
        <v>134</v>
      </c>
      <c r="H27" s="112" t="s">
        <v>135</v>
      </c>
      <c r="I27" s="113" t="s">
        <v>136</v>
      </c>
      <c r="J27" s="113" t="s">
        <v>64</v>
      </c>
      <c r="K27" s="109" t="s">
        <v>132</v>
      </c>
      <c r="L27" s="27" t="s">
        <v>12</v>
      </c>
    </row>
    <row r="28" spans="1:12" s="95" customFormat="1" ht="52.5" customHeight="1">
      <c r="A28" s="121">
        <v>22</v>
      </c>
      <c r="B28" s="103"/>
      <c r="C28" s="103"/>
      <c r="D28" s="26" t="s">
        <v>67</v>
      </c>
      <c r="E28" s="22" t="s">
        <v>68</v>
      </c>
      <c r="F28" s="27" t="s">
        <v>56</v>
      </c>
      <c r="G28" s="21" t="s">
        <v>112</v>
      </c>
      <c r="H28" s="22" t="s">
        <v>113</v>
      </c>
      <c r="I28" s="27" t="s">
        <v>114</v>
      </c>
      <c r="J28" s="27" t="s">
        <v>69</v>
      </c>
      <c r="K28" s="98" t="s">
        <v>122</v>
      </c>
      <c r="L28" s="27" t="s">
        <v>12</v>
      </c>
    </row>
    <row r="29" spans="1:12" s="95" customFormat="1" ht="52.5" customHeight="1">
      <c r="A29" s="121">
        <v>23</v>
      </c>
      <c r="B29" s="103"/>
      <c r="C29" s="103"/>
      <c r="D29" s="26" t="s">
        <v>140</v>
      </c>
      <c r="E29" s="22" t="s">
        <v>141</v>
      </c>
      <c r="F29" s="27" t="s">
        <v>7</v>
      </c>
      <c r="G29" s="21" t="s">
        <v>142</v>
      </c>
      <c r="H29" s="22" t="s">
        <v>143</v>
      </c>
      <c r="I29" s="27" t="s">
        <v>144</v>
      </c>
      <c r="J29" s="27" t="s">
        <v>130</v>
      </c>
      <c r="K29" s="24" t="s">
        <v>166</v>
      </c>
      <c r="L29" s="27" t="s">
        <v>12</v>
      </c>
    </row>
    <row r="30" spans="1:12" s="95" customFormat="1" ht="52.5" customHeight="1">
      <c r="A30" s="121">
        <v>24</v>
      </c>
      <c r="B30" s="103"/>
      <c r="C30" s="103"/>
      <c r="D30" s="26" t="s">
        <v>172</v>
      </c>
      <c r="E30" s="22" t="s">
        <v>173</v>
      </c>
      <c r="F30" s="27" t="s">
        <v>7</v>
      </c>
      <c r="G30" s="21" t="s">
        <v>167</v>
      </c>
      <c r="H30" s="22" t="s">
        <v>168</v>
      </c>
      <c r="I30" s="27" t="s">
        <v>169</v>
      </c>
      <c r="J30" s="27" t="s">
        <v>170</v>
      </c>
      <c r="K30" s="24" t="s">
        <v>171</v>
      </c>
      <c r="L30" s="27" t="s">
        <v>12</v>
      </c>
    </row>
    <row r="31" spans="1:12" ht="60" customHeight="1">
      <c r="A31" s="8"/>
      <c r="B31" s="9"/>
      <c r="C31" s="9"/>
      <c r="D31" s="10"/>
      <c r="E31" s="11"/>
      <c r="F31" s="12"/>
      <c r="G31" s="13"/>
      <c r="H31" s="14"/>
      <c r="I31" s="15"/>
      <c r="J31" s="16"/>
      <c r="K31" s="17"/>
      <c r="L31" s="18"/>
    </row>
    <row r="32" spans="1:12" ht="24.75" customHeight="1">
      <c r="D32" s="2" t="s">
        <v>13</v>
      </c>
      <c r="E32" s="2"/>
      <c r="F32" s="2"/>
      <c r="G32" s="2"/>
      <c r="H32" s="2"/>
      <c r="I32" s="28" t="s">
        <v>224</v>
      </c>
      <c r="J32" s="6"/>
      <c r="K32" s="3"/>
    </row>
    <row r="33" spans="4:11" ht="24.75" customHeight="1">
      <c r="D33" s="2"/>
      <c r="E33" s="2"/>
      <c r="F33" s="2"/>
      <c r="G33" s="2"/>
      <c r="H33" s="2"/>
      <c r="I33" s="6"/>
      <c r="J33" s="6"/>
      <c r="K33" s="3"/>
    </row>
    <row r="34" spans="4:11" ht="24.75" customHeight="1">
      <c r="D34" s="2" t="s">
        <v>14</v>
      </c>
      <c r="E34" s="2"/>
      <c r="F34" s="2"/>
      <c r="G34" s="2"/>
      <c r="H34" s="2"/>
      <c r="I34" s="28" t="s">
        <v>201</v>
      </c>
      <c r="J34" s="6"/>
      <c r="K34" s="3"/>
    </row>
    <row r="35" spans="4:11" ht="24.75" customHeight="1">
      <c r="D35" s="2"/>
      <c r="E35" s="2"/>
      <c r="F35" s="2"/>
      <c r="G35" s="2"/>
      <c r="H35" s="2"/>
      <c r="I35" s="29"/>
      <c r="J35" s="6"/>
      <c r="K35" s="3"/>
    </row>
    <row r="36" spans="4:11" ht="24.75" customHeight="1">
      <c r="D36" s="2" t="s">
        <v>15</v>
      </c>
      <c r="E36" s="2"/>
      <c r="F36" s="2"/>
      <c r="G36" s="2"/>
      <c r="H36" s="2"/>
      <c r="I36" s="28" t="s">
        <v>225</v>
      </c>
      <c r="J36" s="6"/>
      <c r="K36" s="3"/>
    </row>
    <row r="37" spans="4:11" ht="24.75" customHeight="1">
      <c r="D37" s="2"/>
      <c r="E37" s="2"/>
      <c r="F37" s="2"/>
      <c r="G37" s="2"/>
      <c r="H37" s="2"/>
      <c r="I37" s="29"/>
      <c r="J37" s="6"/>
      <c r="K37" s="3"/>
    </row>
    <row r="38" spans="4:11" ht="24.75" customHeight="1">
      <c r="D38" s="2" t="s">
        <v>16</v>
      </c>
      <c r="E38" s="2"/>
      <c r="F38" s="2"/>
      <c r="G38" s="2"/>
      <c r="H38" s="2"/>
      <c r="I38" s="28" t="s">
        <v>116</v>
      </c>
      <c r="J38" s="6"/>
      <c r="K38" s="3"/>
    </row>
  </sheetData>
  <protectedRanges>
    <protectedRange sqref="K11" name="Диапазон1_3_1_1_3_11_1_1_3_1_1_2_2_1_1_1_1_1"/>
    <protectedRange sqref="K12" name="Диапазон1_3_1_1_3_11_1_1_3_1_1_2_2_1_2_1_1_1_1"/>
    <protectedRange sqref="K21" name="Диапазон1_3_1_1_3_11_1_1_3_3_1_1_2_2_1_2_1_1_1"/>
    <protectedRange sqref="K24" name="Диапазон1_3_1_1_3_11_1_1_3_1_1_2_2_1_1_1_1_1_2_1_1"/>
    <protectedRange sqref="K25" name="Диапазон1_3_1_1_3_11_1_1_3_3_1_1_15_1_2_1"/>
    <protectedRange sqref="K29" name="Диапазон1_3_1_1_3_11_1_1_3_1_1_2_2_1_1_1_6_1_2"/>
    <protectedRange sqref="K30" name="Диапазон1_3_1_1_3_11_1_1_3_3_1_1_1_1"/>
    <protectedRange sqref="K15:K16" name="Диапазон1_3_1_1_3_11_1_1_3_1_1_2_2_1_1_1_1_2_1_1"/>
  </protectedRanges>
  <sortState ref="A7:L30">
    <sortCondition ref="D7:D30"/>
  </sortState>
  <mergeCells count="4">
    <mergeCell ref="A1:L1"/>
    <mergeCell ref="A2:L2"/>
    <mergeCell ref="A3:L3"/>
    <mergeCell ref="A4:L4"/>
  </mergeCells>
  <conditionalFormatting sqref="D23 K23">
    <cfRule type="expression" dxfId="92" priority="84" stopIfTrue="1">
      <formula>#REF!=2018</formula>
    </cfRule>
  </conditionalFormatting>
  <conditionalFormatting sqref="D23 J23:K23">
    <cfRule type="expression" dxfId="91" priority="81">
      <formula>$B23="конкур"</formula>
    </cfRule>
    <cfRule type="expression" dxfId="90" priority="82">
      <formula>$B23="выездка"</formula>
    </cfRule>
    <cfRule type="expression" dxfId="89" priority="83">
      <formula>$B23="троеборье"</formula>
    </cfRule>
  </conditionalFormatting>
  <conditionalFormatting sqref="K23">
    <cfRule type="expression" dxfId="88" priority="78">
      <formula>$B23="конкур"</formula>
    </cfRule>
    <cfRule type="expression" dxfId="87" priority="79">
      <formula>$B23="выездка"</formula>
    </cfRule>
    <cfRule type="expression" dxfId="86" priority="80">
      <formula>$B23="троеборье"</formula>
    </cfRule>
  </conditionalFormatting>
  <conditionalFormatting sqref="K23">
    <cfRule type="expression" dxfId="85" priority="75">
      <formula>$B23="конкур"</formula>
    </cfRule>
    <cfRule type="expression" dxfId="84" priority="76">
      <formula>$B23="выездка"</formula>
    </cfRule>
    <cfRule type="expression" dxfId="83" priority="77">
      <formula>$B23="троеборье"</formula>
    </cfRule>
  </conditionalFormatting>
  <conditionalFormatting sqref="D23 J23:K23">
    <cfRule type="expression" dxfId="82" priority="74" stopIfTrue="1">
      <formula>#REF!=2018</formula>
    </cfRule>
  </conditionalFormatting>
  <conditionalFormatting sqref="K23">
    <cfRule type="expression" dxfId="81" priority="71">
      <formula>$B23="конкур"</formula>
    </cfRule>
    <cfRule type="expression" dxfId="80" priority="72">
      <formula>$B23="выездка"</formula>
    </cfRule>
    <cfRule type="expression" dxfId="79" priority="73">
      <formula>$B23="троеборье"</formula>
    </cfRule>
  </conditionalFormatting>
  <conditionalFormatting sqref="K23">
    <cfRule type="expression" dxfId="78" priority="68">
      <formula>$B23="конкур"</formula>
    </cfRule>
    <cfRule type="expression" dxfId="77" priority="69">
      <formula>$B23="выездка"</formula>
    </cfRule>
    <cfRule type="expression" dxfId="76" priority="70">
      <formula>$B23="троеборье"</formula>
    </cfRule>
  </conditionalFormatting>
  <conditionalFormatting sqref="D23 J23:K23">
    <cfRule type="expression" dxfId="75" priority="67">
      <formula>#REF!="нет"</formula>
    </cfRule>
  </conditionalFormatting>
  <conditionalFormatting sqref="D23 J23:K23">
    <cfRule type="expression" dxfId="74" priority="64">
      <formula>$B23="конкур"</formula>
    </cfRule>
    <cfRule type="expression" dxfId="73" priority="65">
      <formula>$B23="выездка"</formula>
    </cfRule>
    <cfRule type="expression" dxfId="72" priority="66">
      <formula>$B23="троеборье"</formula>
    </cfRule>
  </conditionalFormatting>
  <conditionalFormatting sqref="K23">
    <cfRule type="expression" dxfId="71" priority="61">
      <formula>$B23="конкур"</formula>
    </cfRule>
    <cfRule type="expression" dxfId="70" priority="62">
      <formula>$B23="выездка"</formula>
    </cfRule>
    <cfRule type="expression" dxfId="69" priority="63">
      <formula>$B23="троеборье"</formula>
    </cfRule>
  </conditionalFormatting>
  <conditionalFormatting sqref="K23">
    <cfRule type="expression" dxfId="68" priority="58">
      <formula>$B23="конкур"</formula>
    </cfRule>
    <cfRule type="expression" dxfId="67" priority="59">
      <formula>$B23="выездка"</formula>
    </cfRule>
    <cfRule type="expression" dxfId="66" priority="60">
      <formula>$B23="троеборье"</formula>
    </cfRule>
  </conditionalFormatting>
  <conditionalFormatting sqref="K23">
    <cfRule type="expression" dxfId="65" priority="55">
      <formula>$B23="конкур"</formula>
    </cfRule>
    <cfRule type="expression" dxfId="64" priority="56">
      <formula>$B23="выездка"</formula>
    </cfRule>
    <cfRule type="expression" dxfId="63" priority="57">
      <formula>$B23="троеборье"</formula>
    </cfRule>
  </conditionalFormatting>
  <conditionalFormatting sqref="K23">
    <cfRule type="expression" dxfId="62" priority="52">
      <formula>$B23="конкур"</formula>
    </cfRule>
    <cfRule type="expression" dxfId="61" priority="53">
      <formula>$B23="выездка"</formula>
    </cfRule>
    <cfRule type="expression" dxfId="60" priority="54">
      <formula>$B23="троеборье"</formula>
    </cfRule>
  </conditionalFormatting>
  <conditionalFormatting sqref="D28:K28 K24:K25 D26:K26 K20 K17 D15:K16 K7:K8 D8:K8 D10:K10">
    <cfRule type="timePeriod" dxfId="59" priority="48" stopIfTrue="1" timePeriod="last7Days">
      <formula>AND(TODAY()-FLOOR(D7,1)&lt;=6,FLOOR(D7,1)&lt;=TODAY())</formula>
    </cfRule>
  </conditionalFormatting>
  <conditionalFormatting sqref="D28:K28 D25:F25 K24:K25 D26:K26 K20 D17:F17 K17 D15:K16 D7:F7 K7:K8 D8:K8 D10:K10">
    <cfRule type="timePeriod" dxfId="58" priority="47" timePeriod="thisWeek">
      <formula>AND(TODAY()-ROUNDDOWN(D7,0)&lt;=WEEKDAY(TODAY())-1,ROUNDDOWN(D7,0)-TODAY()&lt;=7-WEEKDAY(TODAY()))</formula>
    </cfRule>
  </conditionalFormatting>
  <conditionalFormatting sqref="G24:K24 D24 D20 G20:K20 D8 G8:K8">
    <cfRule type="expression" dxfId="57" priority="44" stopIfTrue="1">
      <formula>#REF!=2018</formula>
    </cfRule>
  </conditionalFormatting>
  <conditionalFormatting sqref="G24:K24 D24 D20 G20:K20 D8 G8:K8">
    <cfRule type="expression" dxfId="56" priority="43">
      <formula>#REF!="нет"</formula>
    </cfRule>
  </conditionalFormatting>
  <conditionalFormatting sqref="D8 G8:K8">
    <cfRule type="expression" dxfId="55" priority="40">
      <formula>$B8="конкур"</formula>
    </cfRule>
    <cfRule type="expression" dxfId="54" priority="41">
      <formula>$B8="выездка"</formula>
    </cfRule>
    <cfRule type="expression" dxfId="53" priority="42">
      <formula>$B8="троеборье"</formula>
    </cfRule>
  </conditionalFormatting>
  <conditionalFormatting sqref="D8 G8:K8">
    <cfRule type="expression" dxfId="52" priority="37">
      <formula>$B8="конкур"</formula>
    </cfRule>
    <cfRule type="expression" dxfId="51" priority="38">
      <formula>$B8="выездка"</formula>
    </cfRule>
    <cfRule type="expression" dxfId="50" priority="39">
      <formula>$B8="троеборье"</formula>
    </cfRule>
  </conditionalFormatting>
  <conditionalFormatting sqref="D20 G20:K20">
    <cfRule type="expression" dxfId="49" priority="18">
      <formula>$B20="конкур"</formula>
    </cfRule>
    <cfRule type="expression" dxfId="48" priority="19">
      <formula>$B20="выездка"</formula>
    </cfRule>
    <cfRule type="expression" dxfId="47" priority="20">
      <formula>$B20="троеборье"</formula>
    </cfRule>
  </conditionalFormatting>
  <conditionalFormatting sqref="G24:K24 D24">
    <cfRule type="expression" dxfId="46" priority="11">
      <formula>$B24="конкур"</formula>
    </cfRule>
    <cfRule type="expression" dxfId="45" priority="12">
      <formula>$B24="выездка"</formula>
    </cfRule>
    <cfRule type="expression" dxfId="44" priority="13">
      <formula>$B24="троеборье"</formula>
    </cfRule>
  </conditionalFormatting>
  <pageMargins left="0.34" right="0.34" top="0.36" bottom="0.35" header="0.51181102362204722" footer="0.56000000000000005"/>
  <pageSetup paperSize="9" scale="58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59" t="s">
        <v>115</v>
      </c>
      <c r="B1" s="160"/>
      <c r="C1" s="160"/>
      <c r="D1" s="160"/>
      <c r="E1" s="160"/>
    </row>
    <row r="2" spans="1:5" ht="18" customHeight="1">
      <c r="A2" s="161" t="s">
        <v>55</v>
      </c>
      <c r="B2" s="161"/>
      <c r="C2" s="161"/>
      <c r="D2" s="161"/>
      <c r="E2" s="161"/>
    </row>
    <row r="3" spans="1:5">
      <c r="A3" s="55"/>
      <c r="B3" s="55"/>
      <c r="C3" s="55"/>
      <c r="D3" s="55"/>
      <c r="E3" s="55"/>
    </row>
    <row r="4" spans="1:5">
      <c r="A4" s="64" t="s">
        <v>59</v>
      </c>
      <c r="B4" s="55"/>
      <c r="C4" s="55"/>
      <c r="D4" s="55"/>
      <c r="E4" s="65" t="s">
        <v>119</v>
      </c>
    </row>
    <row r="5" spans="1:5" ht="19.5" customHeight="1">
      <c r="A5" s="56" t="s">
        <v>28</v>
      </c>
      <c r="B5" s="56" t="s">
        <v>29</v>
      </c>
      <c r="C5" s="56" t="s">
        <v>30</v>
      </c>
      <c r="D5" s="56" t="s">
        <v>31</v>
      </c>
      <c r="E5" s="56" t="s">
        <v>32</v>
      </c>
    </row>
    <row r="6" spans="1:5" ht="34.5" customHeight="1">
      <c r="A6" s="60" t="s">
        <v>33</v>
      </c>
      <c r="B6" s="61" t="s">
        <v>205</v>
      </c>
      <c r="C6" s="61" t="s">
        <v>206</v>
      </c>
      <c r="D6" s="61" t="s">
        <v>35</v>
      </c>
      <c r="E6" s="61"/>
    </row>
    <row r="7" spans="1:5" ht="34.5" customHeight="1">
      <c r="A7" s="60" t="s">
        <v>48</v>
      </c>
      <c r="B7" s="61" t="s">
        <v>207</v>
      </c>
      <c r="C7" s="61" t="s">
        <v>208</v>
      </c>
      <c r="D7" s="61" t="s">
        <v>34</v>
      </c>
      <c r="E7" s="61"/>
    </row>
    <row r="8" spans="1:5" ht="34.5" customHeight="1">
      <c r="A8" s="60" t="s">
        <v>48</v>
      </c>
      <c r="B8" s="61" t="s">
        <v>209</v>
      </c>
      <c r="C8" s="61" t="s">
        <v>208</v>
      </c>
      <c r="D8" s="61" t="s">
        <v>34</v>
      </c>
      <c r="E8" s="61"/>
    </row>
    <row r="9" spans="1:5" ht="34.5" customHeight="1">
      <c r="A9" s="79" t="s">
        <v>14</v>
      </c>
      <c r="B9" s="80" t="s">
        <v>49</v>
      </c>
      <c r="C9" s="80" t="s">
        <v>206</v>
      </c>
      <c r="D9" s="80" t="s">
        <v>34</v>
      </c>
      <c r="E9" s="61"/>
    </row>
    <row r="10" spans="1:5" ht="34.5" customHeight="1">
      <c r="A10" s="79" t="s">
        <v>36</v>
      </c>
      <c r="B10" s="80" t="s">
        <v>210</v>
      </c>
      <c r="C10" s="80" t="s">
        <v>211</v>
      </c>
      <c r="D10" s="61" t="s">
        <v>35</v>
      </c>
      <c r="E10" s="80"/>
    </row>
    <row r="11" spans="1:5" ht="34.5" customHeight="1">
      <c r="A11" s="79" t="s">
        <v>235</v>
      </c>
      <c r="B11" s="80" t="s">
        <v>236</v>
      </c>
      <c r="C11" s="80" t="s">
        <v>237</v>
      </c>
      <c r="D11" s="61" t="s">
        <v>35</v>
      </c>
      <c r="E11" s="80"/>
    </row>
    <row r="12" spans="1:5" ht="34.5" customHeight="1">
      <c r="A12" s="60" t="s">
        <v>53</v>
      </c>
      <c r="B12" s="61" t="s">
        <v>212</v>
      </c>
      <c r="C12" s="61" t="s">
        <v>206</v>
      </c>
      <c r="D12" s="80" t="s">
        <v>34</v>
      </c>
      <c r="E12" s="61"/>
    </row>
    <row r="13" spans="1:5" ht="34.5" customHeight="1">
      <c r="A13" s="60" t="s">
        <v>238</v>
      </c>
      <c r="B13" s="61" t="s">
        <v>240</v>
      </c>
      <c r="C13" s="61" t="s">
        <v>239</v>
      </c>
      <c r="D13" s="80" t="s">
        <v>34</v>
      </c>
      <c r="E13" s="61"/>
    </row>
    <row r="14" spans="1:5" ht="34.5" customHeight="1">
      <c r="A14" s="60" t="s">
        <v>15</v>
      </c>
      <c r="B14" s="61" t="s">
        <v>207</v>
      </c>
      <c r="C14" s="61" t="s">
        <v>208</v>
      </c>
      <c r="D14" s="61" t="s">
        <v>34</v>
      </c>
      <c r="E14" s="61"/>
    </row>
    <row r="15" spans="1:5" ht="34.5" customHeight="1">
      <c r="A15" s="60" t="s">
        <v>16</v>
      </c>
      <c r="B15" s="61" t="s">
        <v>116</v>
      </c>
      <c r="C15" s="61"/>
      <c r="D15" s="61"/>
      <c r="E15" s="61"/>
    </row>
    <row r="16" spans="1:5" ht="51.75" customHeight="1">
      <c r="D16" s="2"/>
      <c r="E16" s="2"/>
    </row>
    <row r="17" spans="1:5">
      <c r="A17" s="2" t="s">
        <v>33</v>
      </c>
      <c r="C17" s="28" t="s">
        <v>200</v>
      </c>
      <c r="D17" s="28"/>
    </row>
    <row r="18" spans="1:5" ht="14.25" customHeight="1">
      <c r="A18" s="160"/>
      <c r="B18" s="160"/>
      <c r="C18" s="160"/>
      <c r="D18" s="160"/>
      <c r="E18" s="160"/>
    </row>
    <row r="19" spans="1:5" ht="60.75" customHeight="1">
      <c r="A19" s="159" t="s">
        <v>115</v>
      </c>
      <c r="B19" s="160"/>
      <c r="C19" s="160"/>
      <c r="D19" s="160"/>
      <c r="E19" s="160"/>
    </row>
    <row r="20" spans="1:5" ht="16.5" customHeight="1">
      <c r="A20" s="161" t="s">
        <v>54</v>
      </c>
      <c r="B20" s="161"/>
      <c r="C20" s="161"/>
      <c r="D20" s="161"/>
      <c r="E20" s="161"/>
    </row>
    <row r="21" spans="1:5">
      <c r="A21" s="57"/>
      <c r="B21" s="55"/>
      <c r="C21" s="55"/>
      <c r="D21" s="55"/>
      <c r="E21" s="58"/>
    </row>
    <row r="22" spans="1:5">
      <c r="A22" s="64" t="s">
        <v>59</v>
      </c>
      <c r="B22" s="59"/>
      <c r="C22" s="59"/>
      <c r="D22" s="65" t="s">
        <v>119</v>
      </c>
    </row>
    <row r="23" spans="1:5" ht="34.5" customHeight="1">
      <c r="A23" s="56" t="s">
        <v>28</v>
      </c>
      <c r="B23" s="56" t="s">
        <v>29</v>
      </c>
      <c r="C23" s="56" t="s">
        <v>30</v>
      </c>
      <c r="D23" s="56" t="s">
        <v>31</v>
      </c>
      <c r="E23" s="59"/>
    </row>
    <row r="24" spans="1:5" ht="34.5" customHeight="1">
      <c r="A24" s="60" t="s">
        <v>33</v>
      </c>
      <c r="B24" s="61" t="s">
        <v>205</v>
      </c>
      <c r="C24" s="61" t="s">
        <v>206</v>
      </c>
      <c r="D24" s="61" t="s">
        <v>35</v>
      </c>
      <c r="E24" s="62"/>
    </row>
    <row r="25" spans="1:5" ht="34.5" customHeight="1">
      <c r="A25" s="60" t="s">
        <v>48</v>
      </c>
      <c r="B25" s="61" t="s">
        <v>207</v>
      </c>
      <c r="C25" s="61" t="s">
        <v>208</v>
      </c>
      <c r="D25" s="61" t="s">
        <v>34</v>
      </c>
      <c r="E25" s="62"/>
    </row>
    <row r="26" spans="1:5" ht="34.5" customHeight="1">
      <c r="A26" s="60" t="s">
        <v>48</v>
      </c>
      <c r="B26" s="61" t="s">
        <v>209</v>
      </c>
      <c r="C26" s="61" t="s">
        <v>208</v>
      </c>
      <c r="D26" s="61" t="s">
        <v>34</v>
      </c>
      <c r="E26" s="62"/>
    </row>
    <row r="27" spans="1:5" ht="34.5" customHeight="1">
      <c r="A27" s="79" t="s">
        <v>14</v>
      </c>
      <c r="B27" s="80" t="s">
        <v>49</v>
      </c>
      <c r="C27" s="80" t="s">
        <v>206</v>
      </c>
      <c r="D27" s="80" t="s">
        <v>34</v>
      </c>
      <c r="E27" s="62"/>
    </row>
    <row r="28" spans="1:5" ht="34.5" customHeight="1">
      <c r="A28" s="79" t="s">
        <v>36</v>
      </c>
      <c r="B28" s="80" t="s">
        <v>210</v>
      </c>
      <c r="C28" s="80" t="s">
        <v>211</v>
      </c>
      <c r="D28" s="61" t="s">
        <v>35</v>
      </c>
      <c r="E28" s="62"/>
    </row>
    <row r="29" spans="1:5" ht="34.5" customHeight="1">
      <c r="A29" s="60" t="s">
        <v>53</v>
      </c>
      <c r="B29" s="61" t="s">
        <v>212</v>
      </c>
      <c r="C29" s="61" t="s">
        <v>206</v>
      </c>
      <c r="D29" s="80" t="s">
        <v>34</v>
      </c>
      <c r="E29" s="81"/>
    </row>
    <row r="30" spans="1:5" ht="34.5" customHeight="1">
      <c r="A30" s="60" t="s">
        <v>238</v>
      </c>
      <c r="B30" s="61" t="s">
        <v>240</v>
      </c>
      <c r="C30" s="61" t="s">
        <v>239</v>
      </c>
      <c r="D30" s="80" t="s">
        <v>34</v>
      </c>
      <c r="E30" s="81"/>
    </row>
    <row r="31" spans="1:5" ht="34.5" customHeight="1">
      <c r="A31" s="60" t="s">
        <v>15</v>
      </c>
      <c r="B31" s="61" t="s">
        <v>207</v>
      </c>
      <c r="C31" s="61" t="s">
        <v>208</v>
      </c>
      <c r="D31" s="61" t="s">
        <v>34</v>
      </c>
      <c r="E31" s="62"/>
    </row>
    <row r="32" spans="1:5" ht="34.5" customHeight="1">
      <c r="A32" s="60" t="s">
        <v>16</v>
      </c>
      <c r="B32" s="61" t="s">
        <v>116</v>
      </c>
      <c r="C32" s="61"/>
      <c r="D32" s="61"/>
      <c r="E32" s="62"/>
    </row>
    <row r="33" spans="1:5" ht="52.5" customHeight="1">
      <c r="D33" s="2"/>
      <c r="E33" s="2"/>
    </row>
    <row r="34" spans="1:5">
      <c r="A34" s="2" t="s">
        <v>33</v>
      </c>
      <c r="C34" s="28" t="s">
        <v>200</v>
      </c>
      <c r="D34" s="28"/>
    </row>
    <row r="35" spans="1:5" ht="22.5" customHeight="1">
      <c r="E35" s="2"/>
    </row>
    <row r="36" spans="1:5">
      <c r="A36" s="2" t="s">
        <v>37</v>
      </c>
      <c r="C36" s="28" t="s">
        <v>117</v>
      </c>
      <c r="D36" s="28"/>
    </row>
  </sheetData>
  <mergeCells count="5">
    <mergeCell ref="A1:E1"/>
    <mergeCell ref="A2:E2"/>
    <mergeCell ref="A18:E18"/>
    <mergeCell ref="A19:E19"/>
    <mergeCell ref="A20:E20"/>
  </mergeCells>
  <pageMargins left="0.7" right="0.7" top="0.75" bottom="0.75" header="0.3" footer="0.3"/>
  <pageSetup paperSize="9" scale="85" fitToHeight="0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G17" sqref="G17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32.2851562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19.425781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71.25" customHeight="1">
      <c r="A2" s="138" t="s">
        <v>202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21" customHeight="1">
      <c r="A3" s="139" t="s">
        <v>40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21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1" customHeight="1">
      <c r="A5" s="141" t="s">
        <v>198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1" hidden="1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9.149999999999999" customHeight="1">
      <c r="A7" s="136" t="s">
        <v>217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64" t="s">
        <v>59</v>
      </c>
      <c r="B9" s="36"/>
      <c r="C9" s="36"/>
      <c r="D9" s="36"/>
      <c r="E9" s="37"/>
      <c r="F9" s="37"/>
      <c r="G9" s="37"/>
      <c r="H9" s="37"/>
      <c r="I9" s="37"/>
      <c r="J9" s="38"/>
      <c r="K9" s="38"/>
      <c r="L9" s="36"/>
      <c r="M9" s="39"/>
      <c r="Z9" s="65" t="s">
        <v>119</v>
      </c>
    </row>
    <row r="10" spans="1:26" ht="20.100000000000001" customHeight="1">
      <c r="A10" s="129" t="s">
        <v>18</v>
      </c>
      <c r="B10" s="129" t="s">
        <v>10</v>
      </c>
      <c r="C10" s="129" t="s">
        <v>1</v>
      </c>
      <c r="D10" s="126" t="s">
        <v>50</v>
      </c>
      <c r="E10" s="126" t="s">
        <v>2</v>
      </c>
      <c r="F10" s="129" t="s">
        <v>3</v>
      </c>
      <c r="G10" s="126" t="s">
        <v>51</v>
      </c>
      <c r="H10" s="126" t="s">
        <v>2</v>
      </c>
      <c r="I10" s="126" t="s">
        <v>4</v>
      </c>
      <c r="J10" s="101"/>
      <c r="K10" s="126" t="s">
        <v>6</v>
      </c>
      <c r="L10" s="126" t="s">
        <v>199</v>
      </c>
      <c r="M10" s="126"/>
      <c r="N10" s="126"/>
      <c r="O10" s="133" t="s">
        <v>19</v>
      </c>
      <c r="P10" s="133"/>
      <c r="Q10" s="133"/>
      <c r="R10" s="133" t="s">
        <v>216</v>
      </c>
      <c r="S10" s="133"/>
      <c r="T10" s="133"/>
      <c r="U10" s="134" t="s">
        <v>20</v>
      </c>
      <c r="V10" s="127" t="s">
        <v>52</v>
      </c>
      <c r="W10" s="127" t="s">
        <v>21</v>
      </c>
      <c r="X10" s="129" t="s">
        <v>22</v>
      </c>
      <c r="Y10" s="129" t="s">
        <v>23</v>
      </c>
      <c r="Z10" s="130" t="s">
        <v>24</v>
      </c>
    </row>
    <row r="11" spans="1:26" ht="71.25" customHeight="1">
      <c r="A11" s="129"/>
      <c r="B11" s="129"/>
      <c r="C11" s="129"/>
      <c r="D11" s="126"/>
      <c r="E11" s="126"/>
      <c r="F11" s="129"/>
      <c r="G11" s="126"/>
      <c r="H11" s="126"/>
      <c r="I11" s="126"/>
      <c r="J11" s="101"/>
      <c r="K11" s="126"/>
      <c r="L11" s="53" t="s">
        <v>25</v>
      </c>
      <c r="M11" s="42" t="s">
        <v>26</v>
      </c>
      <c r="N11" s="53" t="s">
        <v>18</v>
      </c>
      <c r="O11" s="53" t="s">
        <v>25</v>
      </c>
      <c r="P11" s="42" t="s">
        <v>26</v>
      </c>
      <c r="Q11" s="53" t="s">
        <v>18</v>
      </c>
      <c r="R11" s="53" t="s">
        <v>25</v>
      </c>
      <c r="S11" s="42" t="s">
        <v>26</v>
      </c>
      <c r="T11" s="53" t="s">
        <v>18</v>
      </c>
      <c r="U11" s="135"/>
      <c r="V11" s="128"/>
      <c r="W11" s="128"/>
      <c r="X11" s="129"/>
      <c r="Y11" s="129"/>
      <c r="Z11" s="130"/>
    </row>
    <row r="12" spans="1:26" s="95" customFormat="1" ht="53.25" customHeight="1">
      <c r="A12" s="92">
        <v>1</v>
      </c>
      <c r="B12" s="54"/>
      <c r="C12" s="96"/>
      <c r="D12" s="26" t="s">
        <v>179</v>
      </c>
      <c r="E12" s="22" t="s">
        <v>180</v>
      </c>
      <c r="F12" s="27" t="s">
        <v>7</v>
      </c>
      <c r="G12" s="120" t="s">
        <v>181</v>
      </c>
      <c r="H12" s="22" t="s">
        <v>182</v>
      </c>
      <c r="I12" s="27" t="s">
        <v>183</v>
      </c>
      <c r="J12" s="27" t="s">
        <v>184</v>
      </c>
      <c r="K12" s="115" t="s">
        <v>185</v>
      </c>
      <c r="L12" s="85">
        <v>126.5</v>
      </c>
      <c r="M12" s="86">
        <f>L12/1.9-IF($U12=1,0.5,IF($U12=2,1.5,0))</f>
        <v>66.578947368421055</v>
      </c>
      <c r="N12" s="87">
        <f>RANK(M12,M$12:M$13,0)</f>
        <v>1</v>
      </c>
      <c r="O12" s="85">
        <v>128</v>
      </c>
      <c r="P12" s="86">
        <f>O12/1.9-IF($U12=1,0.5,IF($U12=2,1.5,0))</f>
        <v>67.368421052631575</v>
      </c>
      <c r="Q12" s="87">
        <f>RANK(P12,P$12:P$13,0)</f>
        <v>1</v>
      </c>
      <c r="R12" s="85">
        <v>126</v>
      </c>
      <c r="S12" s="86">
        <f>R12/1.9-IF($U12=1,0.5,IF($U12=2,1.5,0))</f>
        <v>66.31578947368422</v>
      </c>
      <c r="T12" s="87">
        <f>RANK(S12,S$12:S$13,0)</f>
        <v>1</v>
      </c>
      <c r="U12" s="93"/>
      <c r="V12" s="93"/>
      <c r="W12" s="85">
        <f>L12+O12+R12</f>
        <v>380.5</v>
      </c>
      <c r="X12" s="94"/>
      <c r="Y12" s="86">
        <f>ROUND(SUM(M12,P12,S12)/3,3)</f>
        <v>66.754000000000005</v>
      </c>
      <c r="Z12" s="93" t="s">
        <v>27</v>
      </c>
    </row>
    <row r="13" spans="1:26" s="95" customFormat="1" ht="53.25" customHeight="1">
      <c r="A13" s="92">
        <v>2</v>
      </c>
      <c r="B13" s="54"/>
      <c r="C13" s="96"/>
      <c r="D13" s="26" t="s">
        <v>179</v>
      </c>
      <c r="E13" s="22" t="s">
        <v>180</v>
      </c>
      <c r="F13" s="27" t="s">
        <v>7</v>
      </c>
      <c r="G13" s="21" t="s">
        <v>186</v>
      </c>
      <c r="H13" s="22" t="s">
        <v>187</v>
      </c>
      <c r="I13" s="27" t="s">
        <v>188</v>
      </c>
      <c r="J13" s="27" t="s">
        <v>184</v>
      </c>
      <c r="K13" s="115" t="s">
        <v>185</v>
      </c>
      <c r="L13" s="85">
        <v>125</v>
      </c>
      <c r="M13" s="86">
        <f>L13/1.9-IF($U13=1,0.5,IF($U13=2,1.5,0))</f>
        <v>65.789473684210535</v>
      </c>
      <c r="N13" s="87">
        <f>RANK(M13,M$12:M$13,0)</f>
        <v>2</v>
      </c>
      <c r="O13" s="85">
        <v>124.5</v>
      </c>
      <c r="P13" s="86">
        <f>O13/1.9-IF($U13=1,0.5,IF($U13=2,1.5,0))</f>
        <v>65.526315789473685</v>
      </c>
      <c r="Q13" s="87">
        <f>RANK(P13,P$12:P$13,0)</f>
        <v>2</v>
      </c>
      <c r="R13" s="85">
        <v>123.5</v>
      </c>
      <c r="S13" s="86">
        <f>R13/1.9-IF($U13=1,0.5,IF($U13=2,1.5,0))</f>
        <v>65</v>
      </c>
      <c r="T13" s="87">
        <f>RANK(S13,S$12:S$13,0)</f>
        <v>2</v>
      </c>
      <c r="U13" s="93"/>
      <c r="V13" s="93"/>
      <c r="W13" s="85">
        <f>L13+O13+R13</f>
        <v>373</v>
      </c>
      <c r="X13" s="94"/>
      <c r="Y13" s="86">
        <f>ROUND(SUM(M13,P13,S13)/3,3)</f>
        <v>65.438999999999993</v>
      </c>
      <c r="Z13" s="93" t="s">
        <v>27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29"/>
      <c r="K15" s="28" t="s">
        <v>200</v>
      </c>
      <c r="L15" s="99"/>
    </row>
    <row r="16" spans="1:26">
      <c r="D16" s="2"/>
      <c r="E16" s="2"/>
      <c r="F16" s="2"/>
      <c r="G16" s="2"/>
      <c r="H16" s="2"/>
      <c r="I16" s="29"/>
      <c r="L16" s="99"/>
    </row>
    <row r="17" spans="4:12" ht="36.75" customHeight="1">
      <c r="D17" s="2" t="s">
        <v>14</v>
      </c>
      <c r="E17" s="2"/>
      <c r="F17" s="2"/>
      <c r="G17" s="2"/>
      <c r="H17" s="2"/>
      <c r="I17" s="29"/>
      <c r="K17" s="28" t="s">
        <v>201</v>
      </c>
      <c r="L17" s="99"/>
    </row>
    <row r="28" spans="4:12">
      <c r="K28" s="2"/>
    </row>
  </sheetData>
  <sortState ref="A12:Z13">
    <sortCondition ref="A12:A13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conditionalFormatting sqref="D13:K13">
    <cfRule type="timePeriod" dxfId="43" priority="10" timePeriod="thisWeek">
      <formula>AND(TODAY()-ROUNDDOWN(D13,0)&lt;=WEEKDAY(TODAY())-1,ROUNDDOWN(D13,0)-TODAY()&lt;=7-WEEKDAY(TODAY()))</formula>
    </cfRule>
  </conditionalFormatting>
  <conditionalFormatting sqref="D13:K13">
    <cfRule type="timePeriod" dxfId="42" priority="9" stopIfTrue="1" timePeriod="last7Days">
      <formula>AND(TODAY()-FLOOR(D13,1)&lt;=6,FLOOR(D13,1)&lt;=TODAY())</formula>
    </cfRule>
  </conditionalFormatting>
  <conditionalFormatting sqref="D13 G13:K13">
    <cfRule type="expression" dxfId="41" priority="8" stopIfTrue="1">
      <formula>#REF!=2018</formula>
    </cfRule>
  </conditionalFormatting>
  <conditionalFormatting sqref="D13 G13:K13">
    <cfRule type="expression" dxfId="40" priority="7">
      <formula>#REF!="нет"</formula>
    </cfRule>
  </conditionalFormatting>
  <conditionalFormatting sqref="D13 G13:K13">
    <cfRule type="expression" dxfId="39" priority="4">
      <formula>$B13="конкур"</formula>
    </cfRule>
    <cfRule type="expression" dxfId="38" priority="5">
      <formula>$B13="выездка"</formula>
    </cfRule>
    <cfRule type="expression" dxfId="37" priority="6">
      <formula>$B13="троеборье"</formula>
    </cfRule>
  </conditionalFormatting>
  <conditionalFormatting sqref="D13 G13:K13">
    <cfRule type="expression" dxfId="36" priority="1">
      <formula>$B13="конкур"</formula>
    </cfRule>
    <cfRule type="expression" dxfId="35" priority="2">
      <formula>$B13="выездка"</formula>
    </cfRule>
    <cfRule type="expression" dxfId="34" priority="3">
      <formula>$B13="троеборье"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85" zoomScaleNormal="100" zoomScaleSheetLayoutView="85" workbookViewId="0">
      <selection activeCell="A15" sqref="A15:Z15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.8554687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64.5" customHeight="1">
      <c r="A2" s="138" t="s">
        <v>203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21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21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1" customHeight="1">
      <c r="A5" s="141" t="s">
        <v>198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1" hidden="1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9.149999999999999" customHeight="1">
      <c r="A7" s="136" t="s">
        <v>217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64" t="s">
        <v>59</v>
      </c>
      <c r="B9" s="36"/>
      <c r="C9" s="36"/>
      <c r="D9" s="36"/>
      <c r="E9" s="37"/>
      <c r="F9" s="37"/>
      <c r="G9" s="37"/>
      <c r="H9" s="37"/>
      <c r="I9" s="37"/>
      <c r="J9" s="38"/>
      <c r="K9" s="38"/>
      <c r="L9" s="36"/>
      <c r="M9" s="39"/>
      <c r="Z9" s="65" t="s">
        <v>119</v>
      </c>
    </row>
    <row r="10" spans="1:26" ht="20.100000000000001" customHeight="1">
      <c r="A10" s="129" t="s">
        <v>18</v>
      </c>
      <c r="B10" s="129" t="s">
        <v>10</v>
      </c>
      <c r="C10" s="129" t="s">
        <v>1</v>
      </c>
      <c r="D10" s="126" t="s">
        <v>50</v>
      </c>
      <c r="E10" s="126" t="s">
        <v>2</v>
      </c>
      <c r="F10" s="129" t="s">
        <v>3</v>
      </c>
      <c r="G10" s="126" t="s">
        <v>51</v>
      </c>
      <c r="H10" s="126" t="s">
        <v>2</v>
      </c>
      <c r="I10" s="126" t="s">
        <v>4</v>
      </c>
      <c r="J10" s="101"/>
      <c r="K10" s="126" t="s">
        <v>6</v>
      </c>
      <c r="L10" s="126" t="s">
        <v>199</v>
      </c>
      <c r="M10" s="126"/>
      <c r="N10" s="126"/>
      <c r="O10" s="133" t="s">
        <v>19</v>
      </c>
      <c r="P10" s="133"/>
      <c r="Q10" s="133"/>
      <c r="R10" s="133" t="s">
        <v>216</v>
      </c>
      <c r="S10" s="133"/>
      <c r="T10" s="133"/>
      <c r="U10" s="134" t="s">
        <v>20</v>
      </c>
      <c r="V10" s="127" t="s">
        <v>52</v>
      </c>
      <c r="W10" s="127" t="s">
        <v>21</v>
      </c>
      <c r="X10" s="129" t="s">
        <v>22</v>
      </c>
      <c r="Y10" s="129" t="s">
        <v>23</v>
      </c>
      <c r="Z10" s="130" t="s">
        <v>24</v>
      </c>
    </row>
    <row r="11" spans="1:26" ht="71.25" customHeight="1">
      <c r="A11" s="129"/>
      <c r="B11" s="129"/>
      <c r="C11" s="129"/>
      <c r="D11" s="126"/>
      <c r="E11" s="126"/>
      <c r="F11" s="129"/>
      <c r="G11" s="126"/>
      <c r="H11" s="126"/>
      <c r="I11" s="126"/>
      <c r="J11" s="101"/>
      <c r="K11" s="126"/>
      <c r="L11" s="53" t="s">
        <v>25</v>
      </c>
      <c r="M11" s="42" t="s">
        <v>26</v>
      </c>
      <c r="N11" s="53" t="s">
        <v>18</v>
      </c>
      <c r="O11" s="53" t="s">
        <v>25</v>
      </c>
      <c r="P11" s="42" t="s">
        <v>26</v>
      </c>
      <c r="Q11" s="53" t="s">
        <v>18</v>
      </c>
      <c r="R11" s="53" t="s">
        <v>25</v>
      </c>
      <c r="S11" s="42" t="s">
        <v>26</v>
      </c>
      <c r="T11" s="53" t="s">
        <v>18</v>
      </c>
      <c r="U11" s="135"/>
      <c r="V11" s="128"/>
      <c r="W11" s="128"/>
      <c r="X11" s="129"/>
      <c r="Y11" s="129"/>
      <c r="Z11" s="130"/>
    </row>
    <row r="12" spans="1:26" ht="51" customHeight="1">
      <c r="A12" s="143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5"/>
    </row>
    <row r="13" spans="1:26" s="95" customFormat="1" ht="51" customHeight="1">
      <c r="A13" s="92">
        <v>1</v>
      </c>
      <c r="B13" s="54"/>
      <c r="C13" s="96"/>
      <c r="D13" s="26" t="s">
        <v>161</v>
      </c>
      <c r="E13" s="22" t="s">
        <v>164</v>
      </c>
      <c r="F13" s="113" t="s">
        <v>7</v>
      </c>
      <c r="G13" s="21" t="s">
        <v>213</v>
      </c>
      <c r="H13" s="22" t="s">
        <v>162</v>
      </c>
      <c r="I13" s="27" t="s">
        <v>163</v>
      </c>
      <c r="J13" s="113" t="s">
        <v>165</v>
      </c>
      <c r="K13" s="24" t="s">
        <v>96</v>
      </c>
      <c r="L13" s="85">
        <v>126.5</v>
      </c>
      <c r="M13" s="86">
        <f>L13/1.9-IF($U13=1,0.5,IF($U13=2,1.5,0))</f>
        <v>66.578947368421055</v>
      </c>
      <c r="N13" s="87">
        <f>RANK(M13,M$12:M$14,0)</f>
        <v>2</v>
      </c>
      <c r="O13" s="85">
        <v>132</v>
      </c>
      <c r="P13" s="86">
        <f>O13/1.9-IF($U13=1,0.5,IF($U13=2,1.5,0))</f>
        <v>69.473684210526315</v>
      </c>
      <c r="Q13" s="87">
        <f>RANK(P13,P$12:P$14,0)</f>
        <v>1</v>
      </c>
      <c r="R13" s="85">
        <v>131.5</v>
      </c>
      <c r="S13" s="86">
        <f>R13/1.9-IF($U13=1,0.5,IF($U13=2,1.5,0))</f>
        <v>69.21052631578948</v>
      </c>
      <c r="T13" s="87">
        <f>RANK(S13,S$12:S$14,0)</f>
        <v>1</v>
      </c>
      <c r="U13" s="93"/>
      <c r="V13" s="93"/>
      <c r="W13" s="85">
        <f>L13+O13+R13</f>
        <v>390</v>
      </c>
      <c r="X13" s="94"/>
      <c r="Y13" s="86">
        <f>ROUND(SUM(M13,P13,S13)/3,3)</f>
        <v>68.421000000000006</v>
      </c>
      <c r="Z13" s="93" t="s">
        <v>27</v>
      </c>
    </row>
    <row r="14" spans="1:26" s="95" customFormat="1" ht="51" customHeight="1">
      <c r="A14" s="92">
        <v>2</v>
      </c>
      <c r="B14" s="54"/>
      <c r="C14" s="96"/>
      <c r="D14" s="26" t="s">
        <v>175</v>
      </c>
      <c r="E14" s="110" t="s">
        <v>176</v>
      </c>
      <c r="F14" s="107" t="s">
        <v>7</v>
      </c>
      <c r="G14" s="21" t="s">
        <v>137</v>
      </c>
      <c r="H14" s="22" t="s">
        <v>138</v>
      </c>
      <c r="I14" s="27" t="s">
        <v>139</v>
      </c>
      <c r="J14" s="27" t="s">
        <v>170</v>
      </c>
      <c r="K14" s="24" t="s">
        <v>174</v>
      </c>
      <c r="L14" s="85">
        <v>127</v>
      </c>
      <c r="M14" s="86">
        <f>L14/1.9-IF($U14=1,0.5,IF($U14=2,1.5,0))</f>
        <v>66.842105263157904</v>
      </c>
      <c r="N14" s="87">
        <f>RANK(M14,M$13:M$16,0)</f>
        <v>1</v>
      </c>
      <c r="O14" s="85">
        <v>122</v>
      </c>
      <c r="P14" s="86">
        <f>O14/1.9-IF($U14=1,0.5,IF($U14=2,1.5,0))</f>
        <v>64.21052631578948</v>
      </c>
      <c r="Q14" s="87">
        <f>RANK(P14,P$13:P$16,0)</f>
        <v>2</v>
      </c>
      <c r="R14" s="85">
        <v>125</v>
      </c>
      <c r="S14" s="86">
        <f>R14/1.9-IF($U14=1,0.5,IF($U14=2,1.5,0))</f>
        <v>65.789473684210535</v>
      </c>
      <c r="T14" s="87">
        <f>RANK(S14,S$13:S$16,0)</f>
        <v>3</v>
      </c>
      <c r="U14" s="93"/>
      <c r="V14" s="93"/>
      <c r="W14" s="85">
        <f>L14+O14+R14</f>
        <v>374</v>
      </c>
      <c r="X14" s="94"/>
      <c r="Y14" s="86">
        <f>ROUND(SUM(M14,P14,S14)/3,3)</f>
        <v>65.614000000000004</v>
      </c>
      <c r="Z14" s="93" t="s">
        <v>27</v>
      </c>
    </row>
    <row r="15" spans="1:26" s="119" customFormat="1" ht="51" customHeight="1">
      <c r="A15" s="143" t="s">
        <v>214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</row>
    <row r="16" spans="1:26" s="95" customFormat="1" ht="51" customHeight="1">
      <c r="A16" s="92">
        <v>1</v>
      </c>
      <c r="B16" s="54"/>
      <c r="C16" s="96"/>
      <c r="D16" s="26" t="s">
        <v>153</v>
      </c>
      <c r="E16" s="112"/>
      <c r="F16" s="113" t="s">
        <v>7</v>
      </c>
      <c r="G16" s="105" t="s">
        <v>134</v>
      </c>
      <c r="H16" s="112" t="s">
        <v>135</v>
      </c>
      <c r="I16" s="113" t="s">
        <v>136</v>
      </c>
      <c r="J16" s="113" t="s">
        <v>64</v>
      </c>
      <c r="K16" s="109" t="s">
        <v>132</v>
      </c>
      <c r="L16" s="85">
        <v>121.5</v>
      </c>
      <c r="M16" s="86">
        <f>L16/1.9-IF($U16=1,0.5,IF($U16=2,1.5,0))</f>
        <v>63.947368421052637</v>
      </c>
      <c r="N16" s="87">
        <f>RANK(M16,M$13:M$16,0)</f>
        <v>3</v>
      </c>
      <c r="O16" s="85">
        <v>118.5</v>
      </c>
      <c r="P16" s="86">
        <f>O16/1.9-IF($U16=1,0.5,IF($U16=2,1.5,0))</f>
        <v>62.368421052631582</v>
      </c>
      <c r="Q16" s="87">
        <f>RANK(P16,P$13:P$16,0)</f>
        <v>3</v>
      </c>
      <c r="R16" s="85">
        <v>126</v>
      </c>
      <c r="S16" s="86">
        <f>R16/1.9-IF($U16=1,0.5,IF($U16=2,1.5,0))</f>
        <v>66.31578947368422</v>
      </c>
      <c r="T16" s="87">
        <f>RANK(S16,S$13:S$16,0)</f>
        <v>2</v>
      </c>
      <c r="U16" s="93"/>
      <c r="V16" s="93"/>
      <c r="W16" s="85">
        <f t="shared" ref="W16" si="0">L16+O16+R16</f>
        <v>366</v>
      </c>
      <c r="X16" s="94"/>
      <c r="Y16" s="86">
        <f t="shared" ref="Y16" si="1">ROUND(SUM(M16,P16,S16)/3,3)</f>
        <v>64.210999999999999</v>
      </c>
      <c r="Z16" s="93" t="s">
        <v>27</v>
      </c>
    </row>
    <row r="17" spans="4:26" ht="39" customHeight="1">
      <c r="Z17" s="6" t="s">
        <v>27</v>
      </c>
    </row>
    <row r="18" spans="4:26" ht="36.75" customHeight="1">
      <c r="D18" s="2" t="s">
        <v>13</v>
      </c>
      <c r="E18" s="2"/>
      <c r="F18" s="2"/>
      <c r="G18" s="2"/>
      <c r="H18" s="2"/>
      <c r="I18" s="29"/>
      <c r="K18" s="28" t="s">
        <v>200</v>
      </c>
      <c r="L18" s="99"/>
    </row>
    <row r="19" spans="4:26">
      <c r="D19" s="2"/>
      <c r="E19" s="2"/>
      <c r="F19" s="2"/>
      <c r="G19" s="2"/>
      <c r="H19" s="2"/>
      <c r="I19" s="29"/>
      <c r="L19" s="99"/>
    </row>
    <row r="20" spans="4:26" ht="36.75" customHeight="1">
      <c r="D20" s="2" t="s">
        <v>14</v>
      </c>
      <c r="E20" s="2"/>
      <c r="F20" s="2"/>
      <c r="G20" s="2"/>
      <c r="H20" s="2"/>
      <c r="I20" s="29"/>
      <c r="K20" s="28" t="s">
        <v>201</v>
      </c>
      <c r="L20" s="99"/>
    </row>
    <row r="31" spans="4:26">
      <c r="K31" s="2"/>
    </row>
  </sheetData>
  <protectedRanges>
    <protectedRange sqref="J14" name="Диапазон1_3_1_1_1_1_1_9_1_1_1_1_1_1_7_1"/>
  </protectedRanges>
  <sortState ref="A13:Z14">
    <sortCondition ref="A13:A14"/>
  </sortState>
  <mergeCells count="28">
    <mergeCell ref="A6:Z6"/>
    <mergeCell ref="A1:Z1"/>
    <mergeCell ref="A2:Z2"/>
    <mergeCell ref="A3:Z3"/>
    <mergeCell ref="A4:Z4"/>
    <mergeCell ref="A5:Z5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A15:Z15"/>
    <mergeCell ref="A12:Z12"/>
    <mergeCell ref="K10:K11"/>
    <mergeCell ref="L10:N10"/>
    <mergeCell ref="O10:Q10"/>
    <mergeCell ref="R10:T10"/>
    <mergeCell ref="U10:U11"/>
    <mergeCell ref="V10:V11"/>
  </mergeCells>
  <conditionalFormatting sqref="D16:K16">
    <cfRule type="timePeriod" dxfId="33" priority="12" timePeriod="thisWeek">
      <formula>AND(TODAY()-ROUNDDOWN(D16,0)&lt;=WEEKDAY(TODAY())-1,ROUNDDOWN(D16,0)-TODAY()&lt;=7-WEEKDAY(TODAY()))</formula>
    </cfRule>
  </conditionalFormatting>
  <conditionalFormatting sqref="D16:K16">
    <cfRule type="timePeriod" dxfId="32" priority="11" stopIfTrue="1" timePeriod="last7Days">
      <formula>AND(TODAY()-FLOOR(D16,1)&lt;=6,FLOOR(D16,1)&lt;=TODAY())</formula>
    </cfRule>
  </conditionalFormatting>
  <conditionalFormatting sqref="D14:K14">
    <cfRule type="timePeriod" dxfId="31" priority="10" timePeriod="thisWeek">
      <formula>AND(TODAY()-ROUNDDOWN(D14,0)&lt;=WEEKDAY(TODAY())-1,ROUNDDOWN(D14,0)-TODAY()&lt;=7-WEEKDAY(TODAY()))</formula>
    </cfRule>
  </conditionalFormatting>
  <conditionalFormatting sqref="D14:K14">
    <cfRule type="timePeriod" dxfId="30" priority="9" stopIfTrue="1" timePeriod="last7Days">
      <formula>AND(TODAY()-FLOOR(D14,1)&lt;=6,FLOOR(D14,1)&lt;=TODAY())</formula>
    </cfRule>
  </conditionalFormatting>
  <conditionalFormatting sqref="D14 G14:K14">
    <cfRule type="expression" dxfId="29" priority="6">
      <formula>$B14="конкур"</formula>
    </cfRule>
    <cfRule type="expression" dxfId="28" priority="7">
      <formula>$B14="выездка"</formula>
    </cfRule>
    <cfRule type="expression" dxfId="27" priority="8">
      <formula>$B14="троеборье"</formula>
    </cfRule>
  </conditionalFormatting>
  <conditionalFormatting sqref="D14 G14:K14">
    <cfRule type="expression" dxfId="26" priority="5" stopIfTrue="1">
      <formula>#REF!=2018</formula>
    </cfRule>
  </conditionalFormatting>
  <conditionalFormatting sqref="D14 G14:K14">
    <cfRule type="expression" dxfId="25" priority="4">
      <formula>#REF!="нет"</formula>
    </cfRule>
  </conditionalFormatting>
  <conditionalFormatting sqref="D14 G14:K14">
    <cfRule type="expression" dxfId="24" priority="1">
      <formula>$B14="конкур"</formula>
    </cfRule>
    <cfRule type="expression" dxfId="23" priority="2">
      <formula>$B14="выездка"</formula>
    </cfRule>
    <cfRule type="expression" dxfId="22" priority="3">
      <formula>$B14="троеборье"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85" zoomScaleNormal="100" zoomScaleSheetLayoutView="85" workbookViewId="0">
      <selection activeCell="K9" sqref="K9:K11"/>
    </sheetView>
  </sheetViews>
  <sheetFormatPr defaultRowHeight="12.75"/>
  <cols>
    <col min="1" max="1" width="4.85546875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28515625" style="7" customWidth="1"/>
    <col min="7" max="7" width="37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s="100" customFormat="1" ht="36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66.75" customHeight="1">
      <c r="A2" s="147" t="s">
        <v>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18.75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26.25" customHeight="1">
      <c r="A5" s="141" t="s">
        <v>227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40" customFormat="1" ht="19.149999999999999" customHeight="1">
      <c r="A6" s="148" t="s">
        <v>222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19.14999999999999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" customHeight="1">
      <c r="A8" s="64" t="s">
        <v>59</v>
      </c>
      <c r="AA8" s="65" t="s">
        <v>119</v>
      </c>
    </row>
    <row r="9" spans="1:27" ht="20.100000000000001" customHeight="1">
      <c r="A9" s="129" t="s">
        <v>18</v>
      </c>
      <c r="B9" s="129" t="s">
        <v>10</v>
      </c>
      <c r="C9" s="127" t="s">
        <v>8</v>
      </c>
      <c r="D9" s="126" t="s">
        <v>50</v>
      </c>
      <c r="E9" s="126" t="s">
        <v>2</v>
      </c>
      <c r="F9" s="129" t="s">
        <v>3</v>
      </c>
      <c r="G9" s="126" t="s">
        <v>51</v>
      </c>
      <c r="H9" s="126" t="s">
        <v>2</v>
      </c>
      <c r="I9" s="126" t="s">
        <v>4</v>
      </c>
      <c r="J9" s="41"/>
      <c r="K9" s="126" t="s">
        <v>6</v>
      </c>
      <c r="L9" s="133" t="s">
        <v>39</v>
      </c>
      <c r="M9" s="133"/>
      <c r="N9" s="133"/>
      <c r="O9" s="150" t="s">
        <v>221</v>
      </c>
      <c r="P9" s="151"/>
      <c r="Q9" s="151"/>
      <c r="R9" s="151"/>
      <c r="S9" s="151"/>
      <c r="T9" s="151"/>
      <c r="U9" s="152"/>
      <c r="V9" s="129" t="s">
        <v>20</v>
      </c>
      <c r="W9" s="154" t="s">
        <v>52</v>
      </c>
      <c r="X9" s="129"/>
      <c r="Y9" s="129" t="s">
        <v>41</v>
      </c>
      <c r="Z9" s="130" t="s">
        <v>23</v>
      </c>
      <c r="AA9" s="130" t="s">
        <v>24</v>
      </c>
    </row>
    <row r="10" spans="1:27" ht="20.100000000000001" customHeight="1">
      <c r="A10" s="129"/>
      <c r="B10" s="129"/>
      <c r="C10" s="149"/>
      <c r="D10" s="126"/>
      <c r="E10" s="126"/>
      <c r="F10" s="129"/>
      <c r="G10" s="126"/>
      <c r="H10" s="126"/>
      <c r="I10" s="126"/>
      <c r="J10" s="41"/>
      <c r="K10" s="126"/>
      <c r="L10" s="133" t="s">
        <v>42</v>
      </c>
      <c r="M10" s="133"/>
      <c r="N10" s="133"/>
      <c r="O10" s="150" t="s">
        <v>43</v>
      </c>
      <c r="P10" s="151"/>
      <c r="Q10" s="151"/>
      <c r="R10" s="151"/>
      <c r="S10" s="151"/>
      <c r="T10" s="151"/>
      <c r="U10" s="152"/>
      <c r="V10" s="153"/>
      <c r="W10" s="149"/>
      <c r="X10" s="129"/>
      <c r="Y10" s="129"/>
      <c r="Z10" s="130"/>
      <c r="AA10" s="130"/>
    </row>
    <row r="11" spans="1:27" ht="79.5" customHeight="1">
      <c r="A11" s="129"/>
      <c r="B11" s="129"/>
      <c r="C11" s="128"/>
      <c r="D11" s="126"/>
      <c r="E11" s="126"/>
      <c r="F11" s="129"/>
      <c r="G11" s="126"/>
      <c r="H11" s="126"/>
      <c r="I11" s="126"/>
      <c r="J11" s="41"/>
      <c r="K11" s="126"/>
      <c r="L11" s="42" t="s">
        <v>25</v>
      </c>
      <c r="M11" s="43" t="s">
        <v>26</v>
      </c>
      <c r="N11" s="42" t="s">
        <v>18</v>
      </c>
      <c r="O11" s="44" t="s">
        <v>44</v>
      </c>
      <c r="P11" s="44" t="s">
        <v>45</v>
      </c>
      <c r="Q11" s="44" t="s">
        <v>46</v>
      </c>
      <c r="R11" s="44" t="s">
        <v>38</v>
      </c>
      <c r="S11" s="43" t="s">
        <v>25</v>
      </c>
      <c r="T11" s="42" t="s">
        <v>26</v>
      </c>
      <c r="U11" s="42" t="s">
        <v>18</v>
      </c>
      <c r="V11" s="129"/>
      <c r="W11" s="155"/>
      <c r="X11" s="129"/>
      <c r="Y11" s="129"/>
      <c r="Z11" s="130"/>
      <c r="AA11" s="130"/>
    </row>
    <row r="12" spans="1:27" s="90" customFormat="1" ht="44.25" customHeight="1">
      <c r="A12" s="92">
        <f>RANK(Z12,Z$12:Z$15,0)</f>
        <v>1</v>
      </c>
      <c r="B12" s="83"/>
      <c r="C12" s="84"/>
      <c r="D12" s="26" t="s">
        <v>175</v>
      </c>
      <c r="E12" s="110" t="s">
        <v>176</v>
      </c>
      <c r="F12" s="107" t="s">
        <v>7</v>
      </c>
      <c r="G12" s="21" t="s">
        <v>137</v>
      </c>
      <c r="H12" s="22" t="s">
        <v>138</v>
      </c>
      <c r="I12" s="27" t="s">
        <v>139</v>
      </c>
      <c r="J12" s="27" t="s">
        <v>170</v>
      </c>
      <c r="K12" s="24" t="s">
        <v>174</v>
      </c>
      <c r="L12" s="85">
        <v>132.5</v>
      </c>
      <c r="M12" s="86">
        <f>L12/2</f>
        <v>66.25</v>
      </c>
      <c r="N12" s="87">
        <f>RANK(M12,M$12:M$15,0)</f>
        <v>1</v>
      </c>
      <c r="O12" s="88">
        <v>6.3</v>
      </c>
      <c r="P12" s="88">
        <v>6.2</v>
      </c>
      <c r="Q12" s="88">
        <v>6.4</v>
      </c>
      <c r="R12" s="88">
        <v>6.4</v>
      </c>
      <c r="S12" s="85">
        <f>O12+P12+Q12+R12</f>
        <v>25.299999999999997</v>
      </c>
      <c r="T12" s="86">
        <f>S12/0.4</f>
        <v>63.249999999999993</v>
      </c>
      <c r="U12" s="87">
        <f>RANK(T12,T$12:T$15,0)</f>
        <v>1</v>
      </c>
      <c r="V12" s="87"/>
      <c r="W12" s="89"/>
      <c r="X12" s="89"/>
      <c r="Y12" s="89"/>
      <c r="Z12" s="86">
        <f>(M12+T12)/2-IF($V12=1,0.5,IF($V12=2,1.5,0))</f>
        <v>64.75</v>
      </c>
      <c r="AA12" s="87" t="s">
        <v>27</v>
      </c>
    </row>
    <row r="13" spans="1:27" s="90" customFormat="1" ht="44.25" customHeight="1">
      <c r="A13" s="92">
        <f>RANK(Z13,Z$12:Z$15,0)</f>
        <v>2</v>
      </c>
      <c r="B13" s="83"/>
      <c r="C13" s="84"/>
      <c r="D13" s="26" t="s">
        <v>191</v>
      </c>
      <c r="E13" s="22" t="s">
        <v>192</v>
      </c>
      <c r="F13" s="27" t="s">
        <v>7</v>
      </c>
      <c r="G13" s="21" t="s">
        <v>133</v>
      </c>
      <c r="H13" s="22" t="s">
        <v>92</v>
      </c>
      <c r="I13" s="27" t="s">
        <v>66</v>
      </c>
      <c r="J13" s="27" t="s">
        <v>66</v>
      </c>
      <c r="K13" s="24" t="s">
        <v>193</v>
      </c>
      <c r="L13" s="85">
        <v>121</v>
      </c>
      <c r="M13" s="86">
        <f>L13/2</f>
        <v>60.5</v>
      </c>
      <c r="N13" s="87">
        <f>RANK(M13,M$12:M$15,0)</f>
        <v>2</v>
      </c>
      <c r="O13" s="88">
        <v>6.2</v>
      </c>
      <c r="P13" s="88">
        <v>6.3</v>
      </c>
      <c r="Q13" s="88">
        <v>6.3</v>
      </c>
      <c r="R13" s="88">
        <v>6.3</v>
      </c>
      <c r="S13" s="85">
        <f>O13+P13+Q13+R13</f>
        <v>25.1</v>
      </c>
      <c r="T13" s="86">
        <f>S13/0.4</f>
        <v>62.75</v>
      </c>
      <c r="U13" s="87">
        <f>RANK(T13,T$12:T$15,0)</f>
        <v>2</v>
      </c>
      <c r="V13" s="87"/>
      <c r="W13" s="91"/>
      <c r="X13" s="89"/>
      <c r="Y13" s="89"/>
      <c r="Z13" s="86">
        <f>(M13+T13)/2-IF($V13=1,0.5,IF($V13=2,1.5,0))</f>
        <v>61.625</v>
      </c>
      <c r="AA13" s="87" t="s">
        <v>27</v>
      </c>
    </row>
    <row r="14" spans="1:27" s="90" customFormat="1" ht="44.25" customHeight="1">
      <c r="A14" s="92">
        <f>RANK(Z14,Z$12:Z$15,0)</f>
        <v>3</v>
      </c>
      <c r="B14" s="83"/>
      <c r="C14" s="84"/>
      <c r="D14" s="26" t="s">
        <v>70</v>
      </c>
      <c r="E14" s="22" t="s">
        <v>71</v>
      </c>
      <c r="F14" s="27" t="s">
        <v>7</v>
      </c>
      <c r="G14" s="21" t="s">
        <v>72</v>
      </c>
      <c r="H14" s="22" t="s">
        <v>73</v>
      </c>
      <c r="I14" s="27" t="s">
        <v>74</v>
      </c>
      <c r="J14" s="27" t="s">
        <v>74</v>
      </c>
      <c r="K14" s="115" t="s">
        <v>75</v>
      </c>
      <c r="L14" s="85">
        <v>117.5</v>
      </c>
      <c r="M14" s="86">
        <f>L14/2</f>
        <v>58.75</v>
      </c>
      <c r="N14" s="87">
        <f>RANK(M14,M$12:M$15,0)</f>
        <v>3</v>
      </c>
      <c r="O14" s="88">
        <v>5.0999999999999996</v>
      </c>
      <c r="P14" s="88">
        <v>5</v>
      </c>
      <c r="Q14" s="88">
        <v>5</v>
      </c>
      <c r="R14" s="88">
        <v>5</v>
      </c>
      <c r="S14" s="85">
        <f>O14+P14+Q14+R14</f>
        <v>20.100000000000001</v>
      </c>
      <c r="T14" s="86">
        <f>S14/0.4</f>
        <v>50.25</v>
      </c>
      <c r="U14" s="87">
        <f>RANK(T14,T$12:T$15,0)</f>
        <v>3</v>
      </c>
      <c r="V14" s="87">
        <v>2</v>
      </c>
      <c r="W14" s="91"/>
      <c r="X14" s="89"/>
      <c r="Y14" s="89"/>
      <c r="Z14" s="86">
        <f>(M14+T14)/2-IF($V14=1,0.5,IF($V14=2,1.5,0))</f>
        <v>53</v>
      </c>
      <c r="AA14" s="87" t="s">
        <v>27</v>
      </c>
    </row>
    <row r="15" spans="1:27" s="90" customFormat="1" ht="44.25" customHeight="1">
      <c r="A15" s="92">
        <f>RANK(Z15,Z$12:Z$15,0)</f>
        <v>4</v>
      </c>
      <c r="B15" s="83"/>
      <c r="C15" s="84"/>
      <c r="D15" s="26" t="s">
        <v>67</v>
      </c>
      <c r="E15" s="22" t="s">
        <v>68</v>
      </c>
      <c r="F15" s="27" t="s">
        <v>56</v>
      </c>
      <c r="G15" s="21" t="s">
        <v>112</v>
      </c>
      <c r="H15" s="22" t="s">
        <v>113</v>
      </c>
      <c r="I15" s="27" t="s">
        <v>114</v>
      </c>
      <c r="J15" s="27" t="s">
        <v>69</v>
      </c>
      <c r="K15" s="98" t="s">
        <v>122</v>
      </c>
      <c r="L15" s="85">
        <v>110</v>
      </c>
      <c r="M15" s="86">
        <f>L15/2</f>
        <v>55</v>
      </c>
      <c r="N15" s="87">
        <f>RANK(M15,M$12:M$15,0)</f>
        <v>4</v>
      </c>
      <c r="O15" s="88">
        <v>5</v>
      </c>
      <c r="P15" s="88">
        <v>5</v>
      </c>
      <c r="Q15" s="88">
        <v>5</v>
      </c>
      <c r="R15" s="88">
        <v>5.0999999999999996</v>
      </c>
      <c r="S15" s="85">
        <f>O15+P15+Q15+R15</f>
        <v>20.100000000000001</v>
      </c>
      <c r="T15" s="86">
        <f>S15/0.4</f>
        <v>50.25</v>
      </c>
      <c r="U15" s="87">
        <f>RANK(T15,T$12:T$15,0)</f>
        <v>3</v>
      </c>
      <c r="V15" s="87"/>
      <c r="W15" s="91"/>
      <c r="X15" s="89"/>
      <c r="Y15" s="89"/>
      <c r="Z15" s="86">
        <f>(M15+T15)/2-IF($V15=1,0.5,IF($V15=2,1.5,0))</f>
        <v>52.625</v>
      </c>
      <c r="AA15" s="87" t="s">
        <v>27</v>
      </c>
    </row>
    <row r="16" spans="1:27" ht="52.5" customHeight="1">
      <c r="A16" s="45"/>
      <c r="B16" s="45"/>
      <c r="C16" s="46"/>
      <c r="D16" s="31"/>
      <c r="E16" s="32"/>
      <c r="F16" s="33"/>
      <c r="G16" s="34"/>
      <c r="H16" s="32"/>
      <c r="I16" s="33"/>
      <c r="J16" s="33"/>
      <c r="K16" s="35"/>
      <c r="L16" s="47"/>
      <c r="M16" s="48"/>
      <c r="N16" s="49"/>
      <c r="O16" s="50"/>
      <c r="P16" s="50"/>
      <c r="Q16" s="50"/>
      <c r="R16" s="50"/>
      <c r="S16" s="47"/>
      <c r="T16" s="48"/>
      <c r="U16" s="49"/>
      <c r="V16" s="49"/>
      <c r="W16" s="51"/>
      <c r="X16" s="51"/>
      <c r="Y16" s="51"/>
      <c r="Z16" s="48"/>
      <c r="AA16" s="49"/>
    </row>
    <row r="17" spans="4:11" ht="31.5" customHeight="1">
      <c r="D17" s="52" t="s">
        <v>13</v>
      </c>
      <c r="K17" s="28" t="s">
        <v>200</v>
      </c>
    </row>
    <row r="18" spans="4:11" ht="31.5" customHeight="1">
      <c r="D18" s="52"/>
      <c r="K18" s="6"/>
    </row>
    <row r="19" spans="4:11" ht="31.5" customHeight="1">
      <c r="D19" s="52" t="s">
        <v>14</v>
      </c>
      <c r="K19" s="28" t="s">
        <v>201</v>
      </c>
    </row>
  </sheetData>
  <sortState ref="A12:AA15">
    <sortCondition descending="1" ref="Z12:Z15"/>
  </sortState>
  <mergeCells count="26">
    <mergeCell ref="V9:V11"/>
    <mergeCell ref="W9:W11"/>
    <mergeCell ref="X9:X11"/>
    <mergeCell ref="Y9:Y11"/>
    <mergeCell ref="Z9:Z11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AA9:AA11"/>
    <mergeCell ref="L10:N10"/>
    <mergeCell ref="O10:U10"/>
    <mergeCell ref="O9:U9"/>
    <mergeCell ref="A1:AA1"/>
    <mergeCell ref="A2:AA2"/>
    <mergeCell ref="A3:AA3"/>
    <mergeCell ref="A4:AA4"/>
    <mergeCell ref="A5:AA5"/>
  </mergeCells>
  <pageMargins left="0.38" right="0.31" top="0.17" bottom="0.23622047244094491" header="0.17" footer="0.15748031496062992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5" zoomScaleNormal="100" zoomScaleSheetLayoutView="85" workbookViewId="0">
      <selection activeCell="K12" sqref="K12"/>
    </sheetView>
  </sheetViews>
  <sheetFormatPr defaultRowHeight="12.75"/>
  <cols>
    <col min="1" max="1" width="4.85546875" style="100" customWidth="1"/>
    <col min="2" max="2" width="5.85546875" style="100" hidden="1" customWidth="1"/>
    <col min="3" max="3" width="7.5703125" style="100" hidden="1" customWidth="1"/>
    <col min="4" max="4" width="20.7109375" style="100" customWidth="1"/>
    <col min="5" max="5" width="8.28515625" style="100" customWidth="1"/>
    <col min="6" max="6" width="5.28515625" style="100" customWidth="1"/>
    <col min="7" max="7" width="37" style="100" customWidth="1"/>
    <col min="8" max="8" width="8.7109375" style="100" customWidth="1"/>
    <col min="9" max="9" width="17.28515625" style="100" customWidth="1"/>
    <col min="10" max="10" width="12.7109375" style="100" hidden="1" customWidth="1"/>
    <col min="11" max="11" width="27.5703125" style="100" customWidth="1"/>
    <col min="12" max="12" width="7" style="100" customWidth="1"/>
    <col min="13" max="13" width="10.42578125" style="100" customWidth="1"/>
    <col min="14" max="14" width="3.85546875" style="100" customWidth="1"/>
    <col min="15" max="15" width="5" style="100" customWidth="1"/>
    <col min="16" max="16" width="6" style="100" customWidth="1"/>
    <col min="17" max="17" width="5" style="100" customWidth="1"/>
    <col min="18" max="18" width="6" style="100" customWidth="1"/>
    <col min="19" max="19" width="7.140625" style="100" customWidth="1"/>
    <col min="20" max="20" width="9.85546875" style="100" customWidth="1"/>
    <col min="21" max="21" width="3.7109375" style="100" customWidth="1"/>
    <col min="22" max="23" width="4.85546875" style="100" customWidth="1"/>
    <col min="24" max="24" width="6.28515625" style="100" hidden="1" customWidth="1"/>
    <col min="25" max="25" width="6.7109375" style="100" hidden="1" customWidth="1"/>
    <col min="26" max="26" width="9.7109375" style="100" customWidth="1"/>
    <col min="27" max="27" width="7.7109375" style="100" customWidth="1"/>
    <col min="28" max="16384" width="9.140625" style="100"/>
  </cols>
  <sheetData>
    <row r="1" spans="1:27" ht="36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66.75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18.75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26.25" customHeight="1">
      <c r="A5" s="141" t="s">
        <v>228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40" customFormat="1" ht="19.149999999999999" customHeight="1">
      <c r="A6" s="148" t="s">
        <v>222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19.14999999999999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" customHeight="1">
      <c r="A8" s="64" t="s">
        <v>59</v>
      </c>
      <c r="AA8" s="65" t="s">
        <v>119</v>
      </c>
    </row>
    <row r="9" spans="1:27" ht="20.100000000000001" customHeight="1">
      <c r="A9" s="129" t="s">
        <v>18</v>
      </c>
      <c r="B9" s="129" t="s">
        <v>10</v>
      </c>
      <c r="C9" s="127" t="s">
        <v>8</v>
      </c>
      <c r="D9" s="126" t="s">
        <v>50</v>
      </c>
      <c r="E9" s="126" t="s">
        <v>2</v>
      </c>
      <c r="F9" s="129" t="s">
        <v>3</v>
      </c>
      <c r="G9" s="126" t="s">
        <v>51</v>
      </c>
      <c r="H9" s="126" t="s">
        <v>2</v>
      </c>
      <c r="I9" s="126" t="s">
        <v>4</v>
      </c>
      <c r="J9" s="101"/>
      <c r="K9" s="126" t="s">
        <v>6</v>
      </c>
      <c r="L9" s="133" t="s">
        <v>39</v>
      </c>
      <c r="M9" s="133"/>
      <c r="N9" s="133"/>
      <c r="O9" s="150" t="s">
        <v>221</v>
      </c>
      <c r="P9" s="151"/>
      <c r="Q9" s="151"/>
      <c r="R9" s="151"/>
      <c r="S9" s="151"/>
      <c r="T9" s="151"/>
      <c r="U9" s="152"/>
      <c r="V9" s="129" t="s">
        <v>20</v>
      </c>
      <c r="W9" s="154" t="s">
        <v>52</v>
      </c>
      <c r="X9" s="129"/>
      <c r="Y9" s="129" t="s">
        <v>41</v>
      </c>
      <c r="Z9" s="130" t="s">
        <v>23</v>
      </c>
      <c r="AA9" s="130" t="s">
        <v>24</v>
      </c>
    </row>
    <row r="10" spans="1:27" ht="20.100000000000001" customHeight="1">
      <c r="A10" s="129"/>
      <c r="B10" s="129"/>
      <c r="C10" s="149"/>
      <c r="D10" s="126"/>
      <c r="E10" s="126"/>
      <c r="F10" s="129"/>
      <c r="G10" s="126"/>
      <c r="H10" s="126"/>
      <c r="I10" s="126"/>
      <c r="J10" s="101"/>
      <c r="K10" s="126"/>
      <c r="L10" s="133" t="s">
        <v>42</v>
      </c>
      <c r="M10" s="133"/>
      <c r="N10" s="133"/>
      <c r="O10" s="150" t="s">
        <v>43</v>
      </c>
      <c r="P10" s="151"/>
      <c r="Q10" s="151"/>
      <c r="R10" s="151"/>
      <c r="S10" s="151"/>
      <c r="T10" s="151"/>
      <c r="U10" s="152"/>
      <c r="V10" s="153"/>
      <c r="W10" s="149"/>
      <c r="X10" s="129"/>
      <c r="Y10" s="129"/>
      <c r="Z10" s="130"/>
      <c r="AA10" s="130"/>
    </row>
    <row r="11" spans="1:27" ht="79.5" customHeight="1">
      <c r="A11" s="129"/>
      <c r="B11" s="129"/>
      <c r="C11" s="128"/>
      <c r="D11" s="126"/>
      <c r="E11" s="126"/>
      <c r="F11" s="129"/>
      <c r="G11" s="126"/>
      <c r="H11" s="126"/>
      <c r="I11" s="126"/>
      <c r="J11" s="101"/>
      <c r="K11" s="126"/>
      <c r="L11" s="42" t="s">
        <v>25</v>
      </c>
      <c r="M11" s="43" t="s">
        <v>26</v>
      </c>
      <c r="N11" s="42" t="s">
        <v>18</v>
      </c>
      <c r="O11" s="44" t="s">
        <v>44</v>
      </c>
      <c r="P11" s="44" t="s">
        <v>45</v>
      </c>
      <c r="Q11" s="44" t="s">
        <v>46</v>
      </c>
      <c r="R11" s="44" t="s">
        <v>38</v>
      </c>
      <c r="S11" s="43" t="s">
        <v>25</v>
      </c>
      <c r="T11" s="42" t="s">
        <v>26</v>
      </c>
      <c r="U11" s="42" t="s">
        <v>18</v>
      </c>
      <c r="V11" s="129"/>
      <c r="W11" s="155"/>
      <c r="X11" s="129"/>
      <c r="Y11" s="129"/>
      <c r="Z11" s="130"/>
      <c r="AA11" s="130"/>
    </row>
    <row r="12" spans="1:27" s="90" customFormat="1" ht="44.25" customHeight="1">
      <c r="A12" s="92">
        <f t="shared" ref="A12:A20" si="0">RANK(Z12,Z$12:Z$20,0)</f>
        <v>1</v>
      </c>
      <c r="B12" s="83"/>
      <c r="C12" s="84"/>
      <c r="D12" s="26" t="s">
        <v>76</v>
      </c>
      <c r="E12" s="22" t="s">
        <v>77</v>
      </c>
      <c r="F12" s="27" t="s">
        <v>7</v>
      </c>
      <c r="G12" s="21" t="s">
        <v>78</v>
      </c>
      <c r="H12" s="22" t="s">
        <v>79</v>
      </c>
      <c r="I12" s="27" t="s">
        <v>80</v>
      </c>
      <c r="J12" s="27" t="s">
        <v>81</v>
      </c>
      <c r="K12" s="24" t="s">
        <v>215</v>
      </c>
      <c r="L12" s="85">
        <v>130.5</v>
      </c>
      <c r="M12" s="86">
        <f t="shared" ref="M12:M20" si="1">L12/2</f>
        <v>65.25</v>
      </c>
      <c r="N12" s="87">
        <f t="shared" ref="N12:N20" si="2">RANK(M12,M$12:M$20,0)</f>
        <v>2</v>
      </c>
      <c r="O12" s="88">
        <v>7</v>
      </c>
      <c r="P12" s="88">
        <v>6.9</v>
      </c>
      <c r="Q12" s="88">
        <v>7</v>
      </c>
      <c r="R12" s="88">
        <v>7</v>
      </c>
      <c r="S12" s="85">
        <f t="shared" ref="S12:S20" si="3">O12+P12+Q12+R12</f>
        <v>27.9</v>
      </c>
      <c r="T12" s="86">
        <f t="shared" ref="T12:T20" si="4">S12/0.4</f>
        <v>69.749999999999986</v>
      </c>
      <c r="U12" s="87">
        <f t="shared" ref="U12:U20" si="5">RANK(T12,T$12:T$20,0)</f>
        <v>1</v>
      </c>
      <c r="V12" s="87"/>
      <c r="W12" s="89"/>
      <c r="X12" s="89"/>
      <c r="Y12" s="89"/>
      <c r="Z12" s="86">
        <f t="shared" ref="Z12:Z20" si="6">(M12+T12)/2-IF($V12=1,0.5,IF($V12=2,1.5,0))</f>
        <v>67.5</v>
      </c>
      <c r="AA12" s="87" t="s">
        <v>27</v>
      </c>
    </row>
    <row r="13" spans="1:27" s="90" customFormat="1" ht="44.25" customHeight="1">
      <c r="A13" s="92">
        <f t="shared" si="0"/>
        <v>2</v>
      </c>
      <c r="B13" s="83"/>
      <c r="C13" s="84"/>
      <c r="D13" s="114" t="s">
        <v>145</v>
      </c>
      <c r="E13" s="106" t="s">
        <v>146</v>
      </c>
      <c r="F13" s="107" t="s">
        <v>7</v>
      </c>
      <c r="G13" s="105" t="s">
        <v>147</v>
      </c>
      <c r="H13" s="106" t="s">
        <v>148</v>
      </c>
      <c r="I13" s="107" t="s">
        <v>149</v>
      </c>
      <c r="J13" s="23" t="s">
        <v>129</v>
      </c>
      <c r="K13" s="20" t="s">
        <v>218</v>
      </c>
      <c r="L13" s="85">
        <v>130.5</v>
      </c>
      <c r="M13" s="86">
        <f t="shared" si="1"/>
        <v>65.25</v>
      </c>
      <c r="N13" s="87">
        <f t="shared" si="2"/>
        <v>2</v>
      </c>
      <c r="O13" s="88">
        <v>6.7</v>
      </c>
      <c r="P13" s="88">
        <v>7</v>
      </c>
      <c r="Q13" s="88">
        <v>7</v>
      </c>
      <c r="R13" s="88">
        <v>7</v>
      </c>
      <c r="S13" s="85">
        <f t="shared" si="3"/>
        <v>27.7</v>
      </c>
      <c r="T13" s="86">
        <f t="shared" si="4"/>
        <v>69.25</v>
      </c>
      <c r="U13" s="87">
        <f t="shared" si="5"/>
        <v>2</v>
      </c>
      <c r="V13" s="87"/>
      <c r="W13" s="91"/>
      <c r="X13" s="89"/>
      <c r="Y13" s="89"/>
      <c r="Z13" s="86">
        <f t="shared" si="6"/>
        <v>67.25</v>
      </c>
      <c r="AA13" s="87" t="s">
        <v>27</v>
      </c>
    </row>
    <row r="14" spans="1:27" s="90" customFormat="1" ht="44.25" customHeight="1">
      <c r="A14" s="92">
        <f t="shared" si="0"/>
        <v>3</v>
      </c>
      <c r="B14" s="83"/>
      <c r="C14" s="84"/>
      <c r="D14" s="108" t="s">
        <v>89</v>
      </c>
      <c r="E14" s="82" t="s">
        <v>131</v>
      </c>
      <c r="F14" s="25" t="s">
        <v>7</v>
      </c>
      <c r="G14" s="116" t="s">
        <v>177</v>
      </c>
      <c r="H14" s="110" t="s">
        <v>62</v>
      </c>
      <c r="I14" s="107" t="s">
        <v>63</v>
      </c>
      <c r="J14" s="111" t="s">
        <v>69</v>
      </c>
      <c r="K14" s="25" t="s">
        <v>122</v>
      </c>
      <c r="L14" s="85">
        <v>129.5</v>
      </c>
      <c r="M14" s="86">
        <f t="shared" si="1"/>
        <v>64.75</v>
      </c>
      <c r="N14" s="87">
        <f t="shared" si="2"/>
        <v>5</v>
      </c>
      <c r="O14" s="88">
        <v>6.8</v>
      </c>
      <c r="P14" s="88">
        <v>6.9</v>
      </c>
      <c r="Q14" s="88">
        <v>6.6</v>
      </c>
      <c r="R14" s="88">
        <v>6.8</v>
      </c>
      <c r="S14" s="85">
        <f t="shared" si="3"/>
        <v>27.099999999999998</v>
      </c>
      <c r="T14" s="86">
        <f t="shared" si="4"/>
        <v>67.749999999999986</v>
      </c>
      <c r="U14" s="87">
        <f t="shared" si="5"/>
        <v>3</v>
      </c>
      <c r="V14" s="87"/>
      <c r="W14" s="89"/>
      <c r="X14" s="89"/>
      <c r="Y14" s="89"/>
      <c r="Z14" s="86">
        <f t="shared" si="6"/>
        <v>66.25</v>
      </c>
      <c r="AA14" s="87" t="s">
        <v>27</v>
      </c>
    </row>
    <row r="15" spans="1:27" s="90" customFormat="1" ht="44.25" customHeight="1">
      <c r="A15" s="92">
        <f t="shared" si="0"/>
        <v>4</v>
      </c>
      <c r="B15" s="83"/>
      <c r="C15" s="84"/>
      <c r="D15" s="26" t="s">
        <v>195</v>
      </c>
      <c r="E15" s="112" t="s">
        <v>196</v>
      </c>
      <c r="F15" s="113" t="s">
        <v>7</v>
      </c>
      <c r="G15" s="105" t="s">
        <v>134</v>
      </c>
      <c r="H15" s="112" t="s">
        <v>135</v>
      </c>
      <c r="I15" s="113" t="s">
        <v>136</v>
      </c>
      <c r="J15" s="113" t="s">
        <v>64</v>
      </c>
      <c r="K15" s="109" t="s">
        <v>132</v>
      </c>
      <c r="L15" s="85">
        <v>130.5</v>
      </c>
      <c r="M15" s="86">
        <f t="shared" si="1"/>
        <v>65.25</v>
      </c>
      <c r="N15" s="87">
        <f t="shared" si="2"/>
        <v>2</v>
      </c>
      <c r="O15" s="88">
        <v>7</v>
      </c>
      <c r="P15" s="88">
        <v>6</v>
      </c>
      <c r="Q15" s="88">
        <v>6.9</v>
      </c>
      <c r="R15" s="88">
        <v>6.5</v>
      </c>
      <c r="S15" s="85">
        <f t="shared" si="3"/>
        <v>26.4</v>
      </c>
      <c r="T15" s="86">
        <f t="shared" si="4"/>
        <v>65.999999999999986</v>
      </c>
      <c r="U15" s="87">
        <f t="shared" si="5"/>
        <v>5</v>
      </c>
      <c r="V15" s="87"/>
      <c r="W15" s="91"/>
      <c r="X15" s="89"/>
      <c r="Y15" s="89"/>
      <c r="Z15" s="86">
        <f t="shared" si="6"/>
        <v>65.625</v>
      </c>
      <c r="AA15" s="87" t="s">
        <v>27</v>
      </c>
    </row>
    <row r="16" spans="1:27" s="90" customFormat="1" ht="44.25" customHeight="1">
      <c r="A16" s="92">
        <f t="shared" si="0"/>
        <v>5</v>
      </c>
      <c r="B16" s="83"/>
      <c r="C16" s="84"/>
      <c r="D16" s="108" t="s">
        <v>89</v>
      </c>
      <c r="E16" s="82" t="s">
        <v>131</v>
      </c>
      <c r="F16" s="25" t="s">
        <v>7</v>
      </c>
      <c r="G16" s="116" t="s">
        <v>178</v>
      </c>
      <c r="H16" s="110" t="s">
        <v>90</v>
      </c>
      <c r="I16" s="107" t="s">
        <v>91</v>
      </c>
      <c r="J16" s="111" t="s">
        <v>69</v>
      </c>
      <c r="K16" s="25" t="s">
        <v>122</v>
      </c>
      <c r="L16" s="85">
        <v>124.5</v>
      </c>
      <c r="M16" s="86">
        <f t="shared" si="1"/>
        <v>62.25</v>
      </c>
      <c r="N16" s="87">
        <f t="shared" si="2"/>
        <v>7</v>
      </c>
      <c r="O16" s="88">
        <v>6.9</v>
      </c>
      <c r="P16" s="88">
        <v>6.7</v>
      </c>
      <c r="Q16" s="88">
        <v>6.5</v>
      </c>
      <c r="R16" s="88">
        <v>6.5</v>
      </c>
      <c r="S16" s="85">
        <f t="shared" si="3"/>
        <v>26.6</v>
      </c>
      <c r="T16" s="86">
        <f t="shared" si="4"/>
        <v>66.5</v>
      </c>
      <c r="U16" s="87">
        <f t="shared" si="5"/>
        <v>4</v>
      </c>
      <c r="V16" s="87"/>
      <c r="W16" s="91"/>
      <c r="X16" s="89"/>
      <c r="Y16" s="89"/>
      <c r="Z16" s="86">
        <f t="shared" si="6"/>
        <v>64.375</v>
      </c>
      <c r="AA16" s="87" t="s">
        <v>27</v>
      </c>
    </row>
    <row r="17" spans="1:27" s="90" customFormat="1" ht="44.25" customHeight="1">
      <c r="A17" s="92">
        <f t="shared" si="0"/>
        <v>6</v>
      </c>
      <c r="B17" s="83"/>
      <c r="C17" s="84"/>
      <c r="D17" s="108" t="s">
        <v>127</v>
      </c>
      <c r="E17" s="110" t="s">
        <v>128</v>
      </c>
      <c r="F17" s="27" t="s">
        <v>7</v>
      </c>
      <c r="G17" s="21" t="s">
        <v>150</v>
      </c>
      <c r="H17" s="22" t="s">
        <v>151</v>
      </c>
      <c r="I17" s="27" t="s">
        <v>152</v>
      </c>
      <c r="J17" s="23" t="s">
        <v>129</v>
      </c>
      <c r="K17" s="20" t="s">
        <v>219</v>
      </c>
      <c r="L17" s="85">
        <v>131.5</v>
      </c>
      <c r="M17" s="86">
        <f t="shared" si="1"/>
        <v>65.75</v>
      </c>
      <c r="N17" s="87">
        <f t="shared" si="2"/>
        <v>1</v>
      </c>
      <c r="O17" s="88">
        <v>6</v>
      </c>
      <c r="P17" s="88">
        <v>6.1</v>
      </c>
      <c r="Q17" s="88">
        <v>6.4</v>
      </c>
      <c r="R17" s="88">
        <v>6.3</v>
      </c>
      <c r="S17" s="85">
        <f t="shared" si="3"/>
        <v>24.8</v>
      </c>
      <c r="T17" s="86">
        <f t="shared" si="4"/>
        <v>62</v>
      </c>
      <c r="U17" s="87">
        <f t="shared" si="5"/>
        <v>6</v>
      </c>
      <c r="V17" s="87"/>
      <c r="W17" s="89"/>
      <c r="X17" s="89"/>
      <c r="Y17" s="89"/>
      <c r="Z17" s="86">
        <f t="shared" si="6"/>
        <v>63.875</v>
      </c>
      <c r="AA17" s="87" t="s">
        <v>27</v>
      </c>
    </row>
    <row r="18" spans="1:27" s="90" customFormat="1" ht="44.25" customHeight="1">
      <c r="A18" s="92">
        <f t="shared" si="0"/>
        <v>7</v>
      </c>
      <c r="B18" s="83"/>
      <c r="C18" s="84"/>
      <c r="D18" s="26" t="s">
        <v>123</v>
      </c>
      <c r="E18" s="22" t="s">
        <v>124</v>
      </c>
      <c r="F18" s="27">
        <v>3</v>
      </c>
      <c r="G18" s="105" t="s">
        <v>194</v>
      </c>
      <c r="H18" s="22" t="s">
        <v>125</v>
      </c>
      <c r="I18" s="27" t="s">
        <v>126</v>
      </c>
      <c r="J18" s="27" t="s">
        <v>87</v>
      </c>
      <c r="K18" s="27" t="s">
        <v>121</v>
      </c>
      <c r="L18" s="85">
        <v>128.5</v>
      </c>
      <c r="M18" s="86">
        <f t="shared" si="1"/>
        <v>64.25</v>
      </c>
      <c r="N18" s="87">
        <f t="shared" si="2"/>
        <v>6</v>
      </c>
      <c r="O18" s="88">
        <v>5.9</v>
      </c>
      <c r="P18" s="88">
        <v>6.2</v>
      </c>
      <c r="Q18" s="88">
        <v>6</v>
      </c>
      <c r="R18" s="88">
        <v>6</v>
      </c>
      <c r="S18" s="85">
        <f t="shared" si="3"/>
        <v>24.1</v>
      </c>
      <c r="T18" s="86">
        <f t="shared" si="4"/>
        <v>60.25</v>
      </c>
      <c r="U18" s="87">
        <f t="shared" si="5"/>
        <v>7</v>
      </c>
      <c r="V18" s="87"/>
      <c r="W18" s="91"/>
      <c r="X18" s="89"/>
      <c r="Y18" s="89"/>
      <c r="Z18" s="86">
        <f t="shared" si="6"/>
        <v>62.25</v>
      </c>
      <c r="AA18" s="87" t="s">
        <v>27</v>
      </c>
    </row>
    <row r="19" spans="1:27" s="90" customFormat="1" ht="44.25" customHeight="1">
      <c r="A19" s="92">
        <f t="shared" si="0"/>
        <v>8</v>
      </c>
      <c r="B19" s="83"/>
      <c r="C19" s="84"/>
      <c r="D19" s="26" t="s">
        <v>82</v>
      </c>
      <c r="E19" s="22" t="s">
        <v>83</v>
      </c>
      <c r="F19" s="27" t="s">
        <v>7</v>
      </c>
      <c r="G19" s="21" t="s">
        <v>84</v>
      </c>
      <c r="H19" s="22" t="s">
        <v>85</v>
      </c>
      <c r="I19" s="27" t="s">
        <v>86</v>
      </c>
      <c r="J19" s="27" t="s">
        <v>87</v>
      </c>
      <c r="K19" s="24" t="s">
        <v>121</v>
      </c>
      <c r="L19" s="85">
        <v>119</v>
      </c>
      <c r="M19" s="86">
        <f t="shared" si="1"/>
        <v>59.5</v>
      </c>
      <c r="N19" s="87">
        <f t="shared" si="2"/>
        <v>8</v>
      </c>
      <c r="O19" s="88">
        <v>5.9</v>
      </c>
      <c r="P19" s="88">
        <v>5.9</v>
      </c>
      <c r="Q19" s="88">
        <v>6.1</v>
      </c>
      <c r="R19" s="88">
        <v>6.1</v>
      </c>
      <c r="S19" s="85">
        <f t="shared" si="3"/>
        <v>24</v>
      </c>
      <c r="T19" s="86">
        <f t="shared" si="4"/>
        <v>60</v>
      </c>
      <c r="U19" s="87">
        <f t="shared" si="5"/>
        <v>8</v>
      </c>
      <c r="V19" s="87"/>
      <c r="W19" s="89"/>
      <c r="X19" s="89"/>
      <c r="Y19" s="89"/>
      <c r="Z19" s="86">
        <f t="shared" si="6"/>
        <v>59.75</v>
      </c>
      <c r="AA19" s="87" t="s">
        <v>27</v>
      </c>
    </row>
    <row r="20" spans="1:27" s="90" customFormat="1" ht="44.25" customHeight="1">
      <c r="A20" s="92">
        <f t="shared" si="0"/>
        <v>9</v>
      </c>
      <c r="B20" s="83"/>
      <c r="C20" s="84"/>
      <c r="D20" s="26" t="s">
        <v>172</v>
      </c>
      <c r="E20" s="22" t="s">
        <v>173</v>
      </c>
      <c r="F20" s="27" t="s">
        <v>7</v>
      </c>
      <c r="G20" s="21" t="s">
        <v>167</v>
      </c>
      <c r="H20" s="22" t="s">
        <v>168</v>
      </c>
      <c r="I20" s="27" t="s">
        <v>169</v>
      </c>
      <c r="J20" s="27" t="s">
        <v>170</v>
      </c>
      <c r="K20" s="24" t="s">
        <v>220</v>
      </c>
      <c r="L20" s="85">
        <v>114.5</v>
      </c>
      <c r="M20" s="86">
        <f t="shared" si="1"/>
        <v>57.25</v>
      </c>
      <c r="N20" s="87">
        <f t="shared" si="2"/>
        <v>9</v>
      </c>
      <c r="O20" s="88">
        <v>6</v>
      </c>
      <c r="P20" s="88">
        <v>6.1</v>
      </c>
      <c r="Q20" s="88">
        <v>5.8</v>
      </c>
      <c r="R20" s="88">
        <v>5.9</v>
      </c>
      <c r="S20" s="85">
        <f t="shared" si="3"/>
        <v>23.799999999999997</v>
      </c>
      <c r="T20" s="86">
        <f t="shared" si="4"/>
        <v>59.499999999999993</v>
      </c>
      <c r="U20" s="87">
        <f t="shared" si="5"/>
        <v>9</v>
      </c>
      <c r="V20" s="87"/>
      <c r="W20" s="91"/>
      <c r="X20" s="89"/>
      <c r="Y20" s="89"/>
      <c r="Z20" s="86">
        <f t="shared" si="6"/>
        <v>58.375</v>
      </c>
      <c r="AA20" s="87" t="s">
        <v>27</v>
      </c>
    </row>
    <row r="21" spans="1:27" ht="52.5" customHeight="1">
      <c r="A21" s="45"/>
      <c r="B21" s="45"/>
      <c r="C21" s="46"/>
      <c r="D21" s="31"/>
      <c r="E21" s="32"/>
      <c r="F21" s="33"/>
      <c r="G21" s="34"/>
      <c r="H21" s="32"/>
      <c r="I21" s="33"/>
      <c r="J21" s="33"/>
      <c r="K21" s="35"/>
      <c r="L21" s="47"/>
      <c r="M21" s="48"/>
      <c r="N21" s="49"/>
      <c r="O21" s="50"/>
      <c r="P21" s="50"/>
      <c r="Q21" s="50"/>
      <c r="R21" s="50"/>
      <c r="S21" s="47"/>
      <c r="T21" s="48"/>
      <c r="U21" s="49"/>
      <c r="V21" s="49"/>
      <c r="W21" s="51"/>
      <c r="X21" s="51"/>
      <c r="Y21" s="51"/>
      <c r="Z21" s="48"/>
      <c r="AA21" s="49"/>
    </row>
    <row r="22" spans="1:27" ht="31.5" customHeight="1">
      <c r="D22" s="52" t="s">
        <v>13</v>
      </c>
      <c r="K22" s="28" t="s">
        <v>200</v>
      </c>
    </row>
    <row r="23" spans="1:27" ht="31.5" customHeight="1">
      <c r="D23" s="52"/>
      <c r="K23" s="6"/>
    </row>
    <row r="24" spans="1:27" ht="31.5" customHeight="1">
      <c r="D24" s="52" t="s">
        <v>14</v>
      </c>
      <c r="K24" s="28" t="s">
        <v>201</v>
      </c>
    </row>
  </sheetData>
  <protectedRanges>
    <protectedRange sqref="K12:K13" name="Диапазон1_3_1_1_3_11_1_1_3_1_1_2_2_1_1_1_1_2_1_1"/>
  </protectedRanges>
  <sortState ref="A12:AA20">
    <sortCondition descending="1" ref="Z12:Z20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conditionalFormatting sqref="D14:F14 K14 D12:K13 K18">
    <cfRule type="timePeriod" dxfId="21" priority="13" timePeriod="thisWeek">
      <formula>AND(TODAY()-ROUNDDOWN(D12,0)&lt;=WEEKDAY(TODAY())-1,ROUNDDOWN(D12,0)-TODAY()&lt;=7-WEEKDAY(TODAY()))</formula>
    </cfRule>
  </conditionalFormatting>
  <conditionalFormatting sqref="K14 D12:K13 K18">
    <cfRule type="timePeriod" dxfId="20" priority="12" stopIfTrue="1" timePeriod="last7Days">
      <formula>AND(TODAY()-FLOOR(D12,1)&lt;=6,FLOOR(D12,1)&lt;=TODAY())</formula>
    </cfRule>
  </conditionalFormatting>
  <conditionalFormatting sqref="D18 G18:K18">
    <cfRule type="expression" dxfId="19" priority="5" stopIfTrue="1">
      <formula>#REF!=2018</formula>
    </cfRule>
  </conditionalFormatting>
  <conditionalFormatting sqref="D18 G18:K18">
    <cfRule type="expression" dxfId="18" priority="4">
      <formula>#REF!="нет"</formula>
    </cfRule>
  </conditionalFormatting>
  <conditionalFormatting sqref="D18 G18:K18">
    <cfRule type="expression" dxfId="17" priority="1">
      <formula>$B18="конкур"</formula>
    </cfRule>
    <cfRule type="expression" dxfId="16" priority="2">
      <formula>$B18="выездка"</formula>
    </cfRule>
    <cfRule type="expression" dxfId="15" priority="3">
      <formula>$B18="троеборье"</formula>
    </cfRule>
  </conditionalFormatting>
  <pageMargins left="0.38" right="0.31" top="0.17" bottom="0.23622047244094491" header="0.17" footer="0.15748031496062992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Normal="100" zoomScaleSheetLayoutView="85" workbookViewId="0">
      <selection activeCell="I12" sqref="I12"/>
    </sheetView>
  </sheetViews>
  <sheetFormatPr defaultRowHeight="12.75"/>
  <cols>
    <col min="1" max="1" width="4.85546875" style="100" customWidth="1"/>
    <col min="2" max="2" width="5.85546875" style="100" hidden="1" customWidth="1"/>
    <col min="3" max="3" width="7.5703125" style="100" hidden="1" customWidth="1"/>
    <col min="4" max="4" width="20.7109375" style="100" customWidth="1"/>
    <col min="5" max="5" width="8.28515625" style="100" customWidth="1"/>
    <col min="6" max="6" width="5.28515625" style="100" customWidth="1"/>
    <col min="7" max="7" width="37" style="100" customWidth="1"/>
    <col min="8" max="8" width="8.7109375" style="100" customWidth="1"/>
    <col min="9" max="9" width="17.28515625" style="100" customWidth="1"/>
    <col min="10" max="10" width="12.7109375" style="100" hidden="1" customWidth="1"/>
    <col min="11" max="11" width="26" style="100" customWidth="1"/>
    <col min="12" max="12" width="7" style="100" customWidth="1"/>
    <col min="13" max="13" width="10.42578125" style="100" customWidth="1"/>
    <col min="14" max="14" width="3.85546875" style="100" customWidth="1"/>
    <col min="15" max="15" width="5" style="100" customWidth="1"/>
    <col min="16" max="16" width="6" style="100" customWidth="1"/>
    <col min="17" max="17" width="5" style="100" customWidth="1"/>
    <col min="18" max="18" width="6" style="100" customWidth="1"/>
    <col min="19" max="19" width="7.140625" style="100" customWidth="1"/>
    <col min="20" max="20" width="9.85546875" style="100" customWidth="1"/>
    <col min="21" max="21" width="3.7109375" style="100" customWidth="1"/>
    <col min="22" max="23" width="4.85546875" style="100" customWidth="1"/>
    <col min="24" max="24" width="6.28515625" style="100" hidden="1" customWidth="1"/>
    <col min="25" max="25" width="6.7109375" style="100" hidden="1" customWidth="1"/>
    <col min="26" max="26" width="9.7109375" style="100" customWidth="1"/>
    <col min="27" max="27" width="7.7109375" style="100" customWidth="1"/>
    <col min="28" max="16384" width="9.140625" style="100"/>
  </cols>
  <sheetData>
    <row r="1" spans="1:27" ht="36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66.75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18.75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26.25" customHeight="1">
      <c r="A5" s="141" t="s">
        <v>229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40" customFormat="1" ht="19.149999999999999" customHeight="1">
      <c r="A6" s="148" t="s">
        <v>222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19.14999999999999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" customHeight="1">
      <c r="A8" s="64" t="s">
        <v>59</v>
      </c>
      <c r="AA8" s="65" t="s">
        <v>119</v>
      </c>
    </row>
    <row r="9" spans="1:27" ht="20.100000000000001" customHeight="1">
      <c r="A9" s="129" t="s">
        <v>18</v>
      </c>
      <c r="B9" s="129" t="s">
        <v>10</v>
      </c>
      <c r="C9" s="127" t="s">
        <v>8</v>
      </c>
      <c r="D9" s="126" t="s">
        <v>50</v>
      </c>
      <c r="E9" s="126" t="s">
        <v>2</v>
      </c>
      <c r="F9" s="129" t="s">
        <v>3</v>
      </c>
      <c r="G9" s="126" t="s">
        <v>51</v>
      </c>
      <c r="H9" s="126" t="s">
        <v>2</v>
      </c>
      <c r="I9" s="126" t="s">
        <v>4</v>
      </c>
      <c r="J9" s="101"/>
      <c r="K9" s="126" t="s">
        <v>6</v>
      </c>
      <c r="L9" s="133" t="s">
        <v>39</v>
      </c>
      <c r="M9" s="133"/>
      <c r="N9" s="133"/>
      <c r="O9" s="150" t="s">
        <v>221</v>
      </c>
      <c r="P9" s="151"/>
      <c r="Q9" s="151"/>
      <c r="R9" s="151"/>
      <c r="S9" s="151"/>
      <c r="T9" s="151"/>
      <c r="U9" s="152"/>
      <c r="V9" s="129" t="s">
        <v>20</v>
      </c>
      <c r="W9" s="154" t="s">
        <v>52</v>
      </c>
      <c r="X9" s="129"/>
      <c r="Y9" s="129" t="s">
        <v>41</v>
      </c>
      <c r="Z9" s="130" t="s">
        <v>23</v>
      </c>
      <c r="AA9" s="130" t="s">
        <v>24</v>
      </c>
    </row>
    <row r="10" spans="1:27" ht="20.100000000000001" customHeight="1">
      <c r="A10" s="129"/>
      <c r="B10" s="129"/>
      <c r="C10" s="149"/>
      <c r="D10" s="126"/>
      <c r="E10" s="126"/>
      <c r="F10" s="129"/>
      <c r="G10" s="126"/>
      <c r="H10" s="126"/>
      <c r="I10" s="126"/>
      <c r="J10" s="101"/>
      <c r="K10" s="126"/>
      <c r="L10" s="133" t="s">
        <v>42</v>
      </c>
      <c r="M10" s="133"/>
      <c r="N10" s="133"/>
      <c r="O10" s="150" t="s">
        <v>43</v>
      </c>
      <c r="P10" s="151"/>
      <c r="Q10" s="151"/>
      <c r="R10" s="151"/>
      <c r="S10" s="151"/>
      <c r="T10" s="151"/>
      <c r="U10" s="152"/>
      <c r="V10" s="153"/>
      <c r="W10" s="149"/>
      <c r="X10" s="129"/>
      <c r="Y10" s="129"/>
      <c r="Z10" s="130"/>
      <c r="AA10" s="130"/>
    </row>
    <row r="11" spans="1:27" ht="94.5" customHeight="1">
      <c r="A11" s="129"/>
      <c r="B11" s="129"/>
      <c r="C11" s="128"/>
      <c r="D11" s="126"/>
      <c r="E11" s="126"/>
      <c r="F11" s="129"/>
      <c r="G11" s="126"/>
      <c r="H11" s="126"/>
      <c r="I11" s="126"/>
      <c r="J11" s="101"/>
      <c r="K11" s="126"/>
      <c r="L11" s="42" t="s">
        <v>25</v>
      </c>
      <c r="M11" s="43" t="s">
        <v>26</v>
      </c>
      <c r="N11" s="42" t="s">
        <v>18</v>
      </c>
      <c r="O11" s="44" t="s">
        <v>44</v>
      </c>
      <c r="P11" s="44" t="s">
        <v>45</v>
      </c>
      <c r="Q11" s="44" t="s">
        <v>46</v>
      </c>
      <c r="R11" s="44" t="s">
        <v>38</v>
      </c>
      <c r="S11" s="43" t="s">
        <v>25</v>
      </c>
      <c r="T11" s="42" t="s">
        <v>26</v>
      </c>
      <c r="U11" s="42" t="s">
        <v>18</v>
      </c>
      <c r="V11" s="129"/>
      <c r="W11" s="155"/>
      <c r="X11" s="129"/>
      <c r="Y11" s="129"/>
      <c r="Z11" s="130"/>
      <c r="AA11" s="130"/>
    </row>
    <row r="12" spans="1:27" s="90" customFormat="1" ht="44.25" customHeight="1">
      <c r="A12" s="92">
        <f>RANK(Z12,Z$12:Z$17,0)</f>
        <v>1</v>
      </c>
      <c r="B12" s="83"/>
      <c r="C12" s="84"/>
      <c r="D12" s="108" t="s">
        <v>89</v>
      </c>
      <c r="E12" s="82" t="s">
        <v>131</v>
      </c>
      <c r="F12" s="25" t="s">
        <v>7</v>
      </c>
      <c r="G12" s="116" t="s">
        <v>177</v>
      </c>
      <c r="H12" s="110" t="s">
        <v>62</v>
      </c>
      <c r="I12" s="107" t="s">
        <v>63</v>
      </c>
      <c r="J12" s="111" t="s">
        <v>69</v>
      </c>
      <c r="K12" s="25" t="s">
        <v>122</v>
      </c>
      <c r="L12" s="85">
        <v>182</v>
      </c>
      <c r="M12" s="86">
        <f>L12/2.8</f>
        <v>65</v>
      </c>
      <c r="N12" s="87">
        <f>RANK(M12,M$12:M$17,0)</f>
        <v>2</v>
      </c>
      <c r="O12" s="88">
        <v>6.8</v>
      </c>
      <c r="P12" s="88">
        <v>6.7</v>
      </c>
      <c r="Q12" s="88">
        <v>6.8</v>
      </c>
      <c r="R12" s="88">
        <v>6.8</v>
      </c>
      <c r="S12" s="85">
        <f>O12+P12+Q12+R12</f>
        <v>27.1</v>
      </c>
      <c r="T12" s="86">
        <f>S12/0.4</f>
        <v>67.75</v>
      </c>
      <c r="U12" s="87">
        <f>RANK(T12,T$12:T$17,0)</f>
        <v>1</v>
      </c>
      <c r="V12" s="87"/>
      <c r="W12" s="89"/>
      <c r="X12" s="89"/>
      <c r="Y12" s="89"/>
      <c r="Z12" s="86">
        <f>(M12+T12)/2-IF($V12=1,0.5,IF($V12=2,1.5,0))</f>
        <v>66.375</v>
      </c>
      <c r="AA12" s="87" t="s">
        <v>27</v>
      </c>
    </row>
    <row r="13" spans="1:27" s="90" customFormat="1" ht="44.25" customHeight="1">
      <c r="A13" s="92">
        <f>RANK(Z13,Z$12:Z$17,0)</f>
        <v>2</v>
      </c>
      <c r="B13" s="83"/>
      <c r="C13" s="84"/>
      <c r="D13" s="26" t="s">
        <v>123</v>
      </c>
      <c r="E13" s="22" t="s">
        <v>124</v>
      </c>
      <c r="F13" s="27">
        <v>3</v>
      </c>
      <c r="G13" s="105" t="s">
        <v>194</v>
      </c>
      <c r="H13" s="22" t="s">
        <v>125</v>
      </c>
      <c r="I13" s="27" t="s">
        <v>126</v>
      </c>
      <c r="J13" s="27" t="s">
        <v>87</v>
      </c>
      <c r="K13" s="27" t="s">
        <v>121</v>
      </c>
      <c r="L13" s="85">
        <v>182.5</v>
      </c>
      <c r="M13" s="86">
        <f>L13/2.8</f>
        <v>65.178571428571431</v>
      </c>
      <c r="N13" s="87">
        <f>RANK(M13,M$12:M$17,0)</f>
        <v>1</v>
      </c>
      <c r="O13" s="88">
        <v>6.3</v>
      </c>
      <c r="P13" s="88">
        <v>6.4</v>
      </c>
      <c r="Q13" s="88">
        <v>6.2</v>
      </c>
      <c r="R13" s="88">
        <v>6.3</v>
      </c>
      <c r="S13" s="85">
        <f>O13+P13+Q13+R13</f>
        <v>25.2</v>
      </c>
      <c r="T13" s="86">
        <f>S13/0.4</f>
        <v>62.999999999999993</v>
      </c>
      <c r="U13" s="87">
        <f>RANK(T13,T$12:T$17,0)</f>
        <v>4</v>
      </c>
      <c r="V13" s="87"/>
      <c r="W13" s="91"/>
      <c r="X13" s="89"/>
      <c r="Y13" s="89"/>
      <c r="Z13" s="86">
        <f>(M13+T13)/2-IF($V13=1,0.5,IF($V13=2,1.5,0))</f>
        <v>64.089285714285708</v>
      </c>
      <c r="AA13" s="87" t="s">
        <v>27</v>
      </c>
    </row>
    <row r="14" spans="1:27" s="90" customFormat="1" ht="44.25" customHeight="1">
      <c r="A14" s="92">
        <f>RANK(Z14,Z$12:Z$17,0)</f>
        <v>3</v>
      </c>
      <c r="B14" s="83"/>
      <c r="C14" s="84"/>
      <c r="D14" s="108" t="s">
        <v>89</v>
      </c>
      <c r="E14" s="82" t="s">
        <v>131</v>
      </c>
      <c r="F14" s="25" t="s">
        <v>7</v>
      </c>
      <c r="G14" s="116" t="s">
        <v>178</v>
      </c>
      <c r="H14" s="110" t="s">
        <v>90</v>
      </c>
      <c r="I14" s="107" t="s">
        <v>91</v>
      </c>
      <c r="J14" s="111" t="s">
        <v>69</v>
      </c>
      <c r="K14" s="25" t="s">
        <v>122</v>
      </c>
      <c r="L14" s="85">
        <v>171</v>
      </c>
      <c r="M14" s="86">
        <f>L14/2.8</f>
        <v>61.071428571428577</v>
      </c>
      <c r="N14" s="87">
        <f>RANK(M14,M$12:M$17,0)</f>
        <v>3</v>
      </c>
      <c r="O14" s="88">
        <v>6.8</v>
      </c>
      <c r="P14" s="88">
        <v>6.7</v>
      </c>
      <c r="Q14" s="88">
        <v>6.2</v>
      </c>
      <c r="R14" s="88">
        <v>6.6</v>
      </c>
      <c r="S14" s="85">
        <f>O14+P14+Q14+R14</f>
        <v>26.299999999999997</v>
      </c>
      <c r="T14" s="86">
        <f>S14/0.4</f>
        <v>65.749999999999986</v>
      </c>
      <c r="U14" s="87">
        <f>RANK(T14,T$12:T$17,0)</f>
        <v>2</v>
      </c>
      <c r="V14" s="87"/>
      <c r="W14" s="91"/>
      <c r="X14" s="89"/>
      <c r="Y14" s="89"/>
      <c r="Z14" s="86">
        <f>(M14+T14)/2-IF($V14=1,0.5,IF($V14=2,1.5,0))</f>
        <v>63.410714285714278</v>
      </c>
      <c r="AA14" s="87" t="s">
        <v>27</v>
      </c>
    </row>
    <row r="15" spans="1:27" s="90" customFormat="1" ht="44.25" customHeight="1">
      <c r="A15" s="92">
        <f>RANK(Z15,Z$12:Z$17,0)</f>
        <v>4</v>
      </c>
      <c r="B15" s="83"/>
      <c r="C15" s="84"/>
      <c r="D15" s="26" t="s">
        <v>156</v>
      </c>
      <c r="E15" s="112" t="s">
        <v>157</v>
      </c>
      <c r="F15" s="113" t="s">
        <v>7</v>
      </c>
      <c r="G15" s="105" t="s">
        <v>158</v>
      </c>
      <c r="H15" s="112" t="s">
        <v>159</v>
      </c>
      <c r="I15" s="113" t="s">
        <v>160</v>
      </c>
      <c r="J15" s="113" t="s">
        <v>64</v>
      </c>
      <c r="K15" s="109" t="s">
        <v>132</v>
      </c>
      <c r="L15" s="85">
        <v>170.5</v>
      </c>
      <c r="M15" s="86">
        <f>L15/2.8</f>
        <v>60.892857142857146</v>
      </c>
      <c r="N15" s="87">
        <f>RANK(M15,M$12:M$17,0)</f>
        <v>4</v>
      </c>
      <c r="O15" s="88">
        <v>6.5</v>
      </c>
      <c r="P15" s="88">
        <v>6.2</v>
      </c>
      <c r="Q15" s="88">
        <v>6.5</v>
      </c>
      <c r="R15" s="88">
        <v>6.4</v>
      </c>
      <c r="S15" s="85">
        <f>O15+P15+Q15+R15</f>
        <v>25.6</v>
      </c>
      <c r="T15" s="86">
        <f>S15/0.4</f>
        <v>64</v>
      </c>
      <c r="U15" s="87">
        <f>RANK(T15,T$12:T$17,0)</f>
        <v>3</v>
      </c>
      <c r="V15" s="87"/>
      <c r="W15" s="91"/>
      <c r="X15" s="89"/>
      <c r="Y15" s="89"/>
      <c r="Z15" s="86">
        <f>(M15+T15)/2-IF($V15=1,0.5,IF($V15=2,1.5,0))</f>
        <v>62.446428571428569</v>
      </c>
      <c r="AA15" s="87" t="s">
        <v>27</v>
      </c>
    </row>
    <row r="16" spans="1:27" s="90" customFormat="1" ht="44.25" customHeight="1">
      <c r="A16" s="92">
        <f>RANK(Z16,Z$12:Z$17,0)</f>
        <v>5</v>
      </c>
      <c r="B16" s="83"/>
      <c r="C16" s="84"/>
      <c r="D16" s="26" t="s">
        <v>82</v>
      </c>
      <c r="E16" s="22" t="s">
        <v>83</v>
      </c>
      <c r="F16" s="27" t="s">
        <v>7</v>
      </c>
      <c r="G16" s="21" t="s">
        <v>84</v>
      </c>
      <c r="H16" s="22" t="s">
        <v>85</v>
      </c>
      <c r="I16" s="27" t="s">
        <v>86</v>
      </c>
      <c r="J16" s="27" t="s">
        <v>87</v>
      </c>
      <c r="K16" s="24" t="s">
        <v>88</v>
      </c>
      <c r="L16" s="85">
        <v>160.5</v>
      </c>
      <c r="M16" s="86">
        <f>L16/2.8</f>
        <v>57.321428571428577</v>
      </c>
      <c r="N16" s="87">
        <f>RANK(M16,M$12:M$17,0)</f>
        <v>5</v>
      </c>
      <c r="O16" s="88">
        <v>5.9</v>
      </c>
      <c r="P16" s="88">
        <v>5.9</v>
      </c>
      <c r="Q16" s="88">
        <v>5.9</v>
      </c>
      <c r="R16" s="88">
        <v>5.9</v>
      </c>
      <c r="S16" s="85">
        <f>O16+P16+Q16+R16</f>
        <v>23.6</v>
      </c>
      <c r="T16" s="86">
        <f>S16/0.4</f>
        <v>59</v>
      </c>
      <c r="U16" s="87">
        <f>RANK(T16,T$12:T$17,0)</f>
        <v>5</v>
      </c>
      <c r="V16" s="87"/>
      <c r="W16" s="91"/>
      <c r="X16" s="89"/>
      <c r="Y16" s="89"/>
      <c r="Z16" s="86">
        <f>(M16+T16)/2-IF($V16=1,0.5,IF($V16=2,1.5,0))</f>
        <v>58.160714285714292</v>
      </c>
      <c r="AA16" s="87" t="s">
        <v>27</v>
      </c>
    </row>
    <row r="17" spans="1:27" s="90" customFormat="1" ht="44.25" customHeight="1">
      <c r="A17" s="92"/>
      <c r="B17" s="83"/>
      <c r="C17" s="84"/>
      <c r="D17" s="114" t="s">
        <v>97</v>
      </c>
      <c r="E17" s="106" t="s">
        <v>98</v>
      </c>
      <c r="F17" s="107" t="s">
        <v>7</v>
      </c>
      <c r="G17" s="105" t="s">
        <v>99</v>
      </c>
      <c r="H17" s="106" t="s">
        <v>100</v>
      </c>
      <c r="I17" s="107" t="s">
        <v>101</v>
      </c>
      <c r="J17" s="107" t="s">
        <v>102</v>
      </c>
      <c r="K17" s="115" t="s">
        <v>57</v>
      </c>
      <c r="L17" s="156" t="s">
        <v>226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</row>
    <row r="18" spans="1:27" ht="52.5" customHeight="1">
      <c r="A18" s="45"/>
      <c r="B18" s="45"/>
      <c r="C18" s="46"/>
      <c r="D18" s="31"/>
      <c r="E18" s="32"/>
      <c r="F18" s="33"/>
      <c r="G18" s="34"/>
      <c r="H18" s="32"/>
      <c r="I18" s="33"/>
      <c r="J18" s="33"/>
      <c r="K18" s="35"/>
      <c r="L18" s="47"/>
      <c r="M18" s="48"/>
      <c r="N18" s="49"/>
      <c r="O18" s="50"/>
      <c r="P18" s="50"/>
      <c r="Q18" s="50"/>
      <c r="R18" s="50"/>
      <c r="S18" s="47"/>
      <c r="T18" s="48"/>
      <c r="U18" s="49"/>
      <c r="V18" s="49"/>
      <c r="W18" s="51"/>
      <c r="X18" s="51"/>
      <c r="Y18" s="51"/>
      <c r="Z18" s="48"/>
      <c r="AA18" s="49"/>
    </row>
    <row r="19" spans="1:27" ht="31.5" customHeight="1">
      <c r="D19" s="52" t="s">
        <v>13</v>
      </c>
      <c r="K19" s="28" t="s">
        <v>200</v>
      </c>
    </row>
    <row r="20" spans="1:27" ht="31.5" customHeight="1">
      <c r="D20" s="52"/>
      <c r="K20" s="6"/>
    </row>
    <row r="21" spans="1:27" ht="31.5" customHeight="1">
      <c r="D21" s="52" t="s">
        <v>14</v>
      </c>
      <c r="K21" s="28" t="s">
        <v>201</v>
      </c>
    </row>
  </sheetData>
  <sortState ref="A12:AA17">
    <sortCondition ref="A12:A17"/>
  </sortState>
  <mergeCells count="27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L17:AA17"/>
    <mergeCell ref="V9:V11"/>
    <mergeCell ref="W9:W11"/>
    <mergeCell ref="X9:X11"/>
    <mergeCell ref="Y9:Y11"/>
    <mergeCell ref="Z9:Z11"/>
  </mergeCells>
  <conditionalFormatting sqref="D17:K17 K15">
    <cfRule type="timePeriod" dxfId="14" priority="13" timePeriod="thisWeek">
      <formula>AND(TODAY()-ROUNDDOWN(D15,0)&lt;=WEEKDAY(TODAY())-1,ROUNDDOWN(D15,0)-TODAY()&lt;=7-WEEKDAY(TODAY()))</formula>
    </cfRule>
  </conditionalFormatting>
  <conditionalFormatting sqref="D17:K17 K15">
    <cfRule type="timePeriod" dxfId="13" priority="12" stopIfTrue="1" timePeriod="last7Days">
      <formula>AND(TODAY()-FLOOR(D15,1)&lt;=6,FLOOR(D15,1)&lt;=TODAY())</formula>
    </cfRule>
  </conditionalFormatting>
  <conditionalFormatting sqref="G15:K15 D15">
    <cfRule type="expression" dxfId="12" priority="9" stopIfTrue="1">
      <formula>#REF!=2018</formula>
    </cfRule>
  </conditionalFormatting>
  <conditionalFormatting sqref="G15:K15 D15">
    <cfRule type="expression" dxfId="11" priority="8">
      <formula>#REF!="нет"</formula>
    </cfRule>
  </conditionalFormatting>
  <conditionalFormatting sqref="G15:K15 D15">
    <cfRule type="expression" dxfId="10" priority="5">
      <formula>$B15="конкур"</formula>
    </cfRule>
    <cfRule type="expression" dxfId="9" priority="6">
      <formula>$B15="выездка"</formula>
    </cfRule>
    <cfRule type="expression" dxfId="8" priority="7">
      <formula>$B15="троеборье"</formula>
    </cfRule>
  </conditionalFormatting>
  <conditionalFormatting sqref="D16:F16 K16">
    <cfRule type="timePeriod" dxfId="7" priority="4" timePeriod="thisWeek">
      <formula>AND(TODAY()-ROUNDDOWN(D16,0)&lt;=WEEKDAY(TODAY())-1,ROUNDDOWN(D16,0)-TODAY()&lt;=7-WEEKDAY(TODAY()))</formula>
    </cfRule>
  </conditionalFormatting>
  <conditionalFormatting sqref="K16">
    <cfRule type="timePeriod" dxfId="6" priority="3" stopIfTrue="1" timePeriod="last7Days">
      <formula>AND(TODAY()-FLOOR(K16,1)&lt;=6,FLOOR(K16,1)&lt;=TODAY())</formula>
    </cfRule>
  </conditionalFormatting>
  <conditionalFormatting sqref="D17:F17 K17">
    <cfRule type="timePeriod" dxfId="5" priority="2" timePeriod="thisWeek">
      <formula>AND(TODAY()-ROUNDDOWN(D17,0)&lt;=WEEKDAY(TODAY())-1,ROUNDDOWN(D17,0)-TODAY()&lt;=7-WEEKDAY(TODAY()))</formula>
    </cfRule>
  </conditionalFormatting>
  <conditionalFormatting sqref="K17">
    <cfRule type="timePeriod" dxfId="4" priority="1" stopIfTrue="1" timePeriod="last7Days">
      <formula>AND(TODAY()-FLOOR(K17,1)&lt;=6,FLOOR(K17,1)&lt;=TODAY())</formula>
    </cfRule>
  </conditionalFormatting>
  <pageMargins left="0.38" right="0.31" top="0.17" bottom="0.23622047244094491" header="0.17" footer="0.15748031496062992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G13" sqref="G13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72" customHeight="1">
      <c r="A2" s="138" t="s">
        <v>231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18.75" customHeight="1">
      <c r="A3" s="139" t="s">
        <v>234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1" customHeight="1">
      <c r="A5" s="141" t="s">
        <v>197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1" hidden="1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9.149999999999999" customHeight="1">
      <c r="A7" s="136" t="s">
        <v>230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64" t="s">
        <v>59</v>
      </c>
      <c r="B9" s="36"/>
      <c r="C9" s="36"/>
      <c r="D9" s="36"/>
      <c r="E9" s="37"/>
      <c r="F9" s="37"/>
      <c r="G9" s="37"/>
      <c r="H9" s="37"/>
      <c r="I9" s="37"/>
      <c r="J9" s="38"/>
      <c r="K9" s="38"/>
      <c r="L9" s="36"/>
      <c r="M9" s="39"/>
      <c r="Z9" s="65" t="s">
        <v>119</v>
      </c>
    </row>
    <row r="10" spans="1:26" ht="20.100000000000001" customHeight="1">
      <c r="A10" s="129" t="s">
        <v>18</v>
      </c>
      <c r="B10" s="129" t="s">
        <v>10</v>
      </c>
      <c r="C10" s="129" t="s">
        <v>1</v>
      </c>
      <c r="D10" s="126" t="s">
        <v>50</v>
      </c>
      <c r="E10" s="126" t="s">
        <v>2</v>
      </c>
      <c r="F10" s="129" t="s">
        <v>3</v>
      </c>
      <c r="G10" s="126" t="s">
        <v>51</v>
      </c>
      <c r="H10" s="126" t="s">
        <v>2</v>
      </c>
      <c r="I10" s="126" t="s">
        <v>4</v>
      </c>
      <c r="J10" s="101"/>
      <c r="K10" s="126" t="s">
        <v>6</v>
      </c>
      <c r="L10" s="126" t="s">
        <v>221</v>
      </c>
      <c r="M10" s="126"/>
      <c r="N10" s="126"/>
      <c r="O10" s="133" t="s">
        <v>19</v>
      </c>
      <c r="P10" s="133"/>
      <c r="Q10" s="133"/>
      <c r="R10" s="133" t="s">
        <v>199</v>
      </c>
      <c r="S10" s="133"/>
      <c r="T10" s="133"/>
      <c r="U10" s="134" t="s">
        <v>20</v>
      </c>
      <c r="V10" s="127" t="s">
        <v>52</v>
      </c>
      <c r="W10" s="127" t="s">
        <v>21</v>
      </c>
      <c r="X10" s="129" t="s">
        <v>22</v>
      </c>
      <c r="Y10" s="129" t="s">
        <v>23</v>
      </c>
      <c r="Z10" s="130" t="s">
        <v>24</v>
      </c>
    </row>
    <row r="11" spans="1:26" ht="71.25" customHeight="1">
      <c r="A11" s="129"/>
      <c r="B11" s="129"/>
      <c r="C11" s="129"/>
      <c r="D11" s="126"/>
      <c r="E11" s="126"/>
      <c r="F11" s="129"/>
      <c r="G11" s="126"/>
      <c r="H11" s="126"/>
      <c r="I11" s="126"/>
      <c r="J11" s="101"/>
      <c r="K11" s="126"/>
      <c r="L11" s="53" t="s">
        <v>25</v>
      </c>
      <c r="M11" s="42" t="s">
        <v>26</v>
      </c>
      <c r="N11" s="53" t="s">
        <v>18</v>
      </c>
      <c r="O11" s="53" t="s">
        <v>25</v>
      </c>
      <c r="P11" s="42" t="s">
        <v>26</v>
      </c>
      <c r="Q11" s="53" t="s">
        <v>18</v>
      </c>
      <c r="R11" s="53" t="s">
        <v>25</v>
      </c>
      <c r="S11" s="42" t="s">
        <v>26</v>
      </c>
      <c r="T11" s="53" t="s">
        <v>18</v>
      </c>
      <c r="U11" s="135"/>
      <c r="V11" s="128"/>
      <c r="W11" s="128"/>
      <c r="X11" s="129"/>
      <c r="Y11" s="129"/>
      <c r="Z11" s="130"/>
    </row>
    <row r="12" spans="1:26" s="95" customFormat="1" ht="50.25" customHeight="1">
      <c r="A12" s="92">
        <v>1</v>
      </c>
      <c r="B12" s="54"/>
      <c r="C12" s="96"/>
      <c r="D12" s="26" t="s">
        <v>140</v>
      </c>
      <c r="E12" s="22" t="s">
        <v>141</v>
      </c>
      <c r="F12" s="27" t="s">
        <v>7</v>
      </c>
      <c r="G12" s="21" t="s">
        <v>142</v>
      </c>
      <c r="H12" s="22" t="s">
        <v>143</v>
      </c>
      <c r="I12" s="27" t="s">
        <v>144</v>
      </c>
      <c r="J12" s="27" t="s">
        <v>130</v>
      </c>
      <c r="K12" s="24" t="s">
        <v>166</v>
      </c>
      <c r="L12" s="85">
        <v>185</v>
      </c>
      <c r="M12" s="86">
        <f>L12/3-IF($U12=1,0.5,IF($U12=2,1.5,0))</f>
        <v>61.666666666666664</v>
      </c>
      <c r="N12" s="87">
        <f>RANK(M12,M$12:M$13,0)</f>
        <v>1</v>
      </c>
      <c r="O12" s="85">
        <v>193.5</v>
      </c>
      <c r="P12" s="86">
        <f>O12/3-IF($U12=1,0.5,IF($U12=2,1.5,0))</f>
        <v>64.5</v>
      </c>
      <c r="Q12" s="87">
        <f>RANK(P12,P$12:P$13,0)</f>
        <v>1</v>
      </c>
      <c r="R12" s="85">
        <v>196</v>
      </c>
      <c r="S12" s="86">
        <f>R12/3-IF($U12=1,0.5,IF($U12=2,1.5,0))</f>
        <v>65.333333333333329</v>
      </c>
      <c r="T12" s="87">
        <f>RANK(S12,S$12:S$13,0)</f>
        <v>1</v>
      </c>
      <c r="U12" s="93"/>
      <c r="V12" s="93"/>
      <c r="W12" s="85">
        <f>L12+O12+R12</f>
        <v>574.5</v>
      </c>
      <c r="X12" s="94"/>
      <c r="Y12" s="86">
        <f>ROUND(SUM(M12,P12,S12)/3,3)</f>
        <v>63.832999999999998</v>
      </c>
      <c r="Z12" s="93" t="s">
        <v>27</v>
      </c>
    </row>
    <row r="13" spans="1:26" s="95" customFormat="1" ht="50.25" customHeight="1">
      <c r="A13" s="92">
        <v>2</v>
      </c>
      <c r="B13" s="54"/>
      <c r="C13" s="96"/>
      <c r="D13" s="26" t="s">
        <v>172</v>
      </c>
      <c r="E13" s="22" t="s">
        <v>173</v>
      </c>
      <c r="F13" s="27" t="s">
        <v>7</v>
      </c>
      <c r="G13" s="21" t="s">
        <v>233</v>
      </c>
      <c r="H13" s="22" t="s">
        <v>168</v>
      </c>
      <c r="I13" s="27" t="s">
        <v>169</v>
      </c>
      <c r="J13" s="27" t="s">
        <v>170</v>
      </c>
      <c r="K13" s="24" t="s">
        <v>232</v>
      </c>
      <c r="L13" s="85">
        <v>176.5</v>
      </c>
      <c r="M13" s="86">
        <f>L13/3-IF($U13=1,0.5,IF($U13=2,1.5,0))</f>
        <v>58.833333333333336</v>
      </c>
      <c r="N13" s="87">
        <f>RANK(M13,M$12:M$13,0)</f>
        <v>2</v>
      </c>
      <c r="O13" s="85">
        <v>175</v>
      </c>
      <c r="P13" s="86">
        <f>O13/3-IF($U13=1,0.5,IF($U13=2,1.5,0))</f>
        <v>58.333333333333336</v>
      </c>
      <c r="Q13" s="87">
        <f>RANK(P13,P$12:P$13,0)</f>
        <v>2</v>
      </c>
      <c r="R13" s="85">
        <v>182</v>
      </c>
      <c r="S13" s="86">
        <f>R13/3-IF($U13=1,0.5,IF($U13=2,1.5,0))</f>
        <v>60.666666666666664</v>
      </c>
      <c r="T13" s="87">
        <f>RANK(S13,S$12:S$13,0)</f>
        <v>2</v>
      </c>
      <c r="U13" s="93"/>
      <c r="V13" s="93"/>
      <c r="W13" s="85">
        <f>L13+O13+R13</f>
        <v>533.5</v>
      </c>
      <c r="X13" s="94"/>
      <c r="Y13" s="86">
        <f>ROUND(SUM(M13,P13,S13)/3,3)</f>
        <v>59.277999999999999</v>
      </c>
      <c r="Z13" s="93" t="s">
        <v>27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29"/>
      <c r="K15" s="28" t="s">
        <v>200</v>
      </c>
      <c r="L15" s="99"/>
    </row>
    <row r="16" spans="1:26">
      <c r="D16" s="2"/>
      <c r="E16" s="2"/>
      <c r="F16" s="2"/>
      <c r="G16" s="2"/>
      <c r="H16" s="2"/>
      <c r="I16" s="29"/>
      <c r="L16" s="99"/>
    </row>
    <row r="17" spans="4:12" ht="36.75" customHeight="1">
      <c r="D17" s="2" t="s">
        <v>14</v>
      </c>
      <c r="E17" s="2"/>
      <c r="F17" s="2"/>
      <c r="G17" s="2"/>
      <c r="H17" s="2"/>
      <c r="I17" s="29"/>
      <c r="K17" s="28" t="s">
        <v>201</v>
      </c>
      <c r="L17" s="99"/>
    </row>
    <row r="28" spans="4:12">
      <c r="K28" s="2"/>
    </row>
  </sheetData>
  <sortState ref="A12:Z13">
    <sortCondition ref="A12:A13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conditionalFormatting sqref="D12:K13">
    <cfRule type="timePeriod" dxfId="3" priority="6" timePeriod="thisWeek">
      <formula>AND(TODAY()-ROUNDDOWN(D12,0)&lt;=WEEKDAY(TODAY())-1,ROUNDDOWN(D12,0)-TODAY()&lt;=7-WEEKDAY(TODAY()))</formula>
    </cfRule>
  </conditionalFormatting>
  <conditionalFormatting sqref="D12:K13">
    <cfRule type="timePeriod" dxfId="2" priority="5" stopIfTrue="1" timePeriod="last7Days">
      <formula>AND(TODAY()-FLOOR(D12,1)&lt;=6,FLOOR(D12,1)&lt;=TODAY())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D14" sqref="D14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72" customHeight="1">
      <c r="A2" s="138" t="s">
        <v>204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18.75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1" customHeight="1">
      <c r="A5" s="141" t="s">
        <v>106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1" hidden="1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9.149999999999999" customHeight="1">
      <c r="A7" s="136" t="s">
        <v>230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64" t="s">
        <v>59</v>
      </c>
      <c r="B9" s="36"/>
      <c r="C9" s="36"/>
      <c r="D9" s="36"/>
      <c r="E9" s="37"/>
      <c r="F9" s="37"/>
      <c r="G9" s="37"/>
      <c r="H9" s="37"/>
      <c r="I9" s="37"/>
      <c r="J9" s="38"/>
      <c r="K9" s="38"/>
      <c r="L9" s="36"/>
      <c r="M9" s="39"/>
      <c r="Z9" s="65" t="s">
        <v>119</v>
      </c>
    </row>
    <row r="10" spans="1:26" ht="20.100000000000001" customHeight="1">
      <c r="A10" s="129" t="s">
        <v>18</v>
      </c>
      <c r="B10" s="129" t="s">
        <v>10</v>
      </c>
      <c r="C10" s="129" t="s">
        <v>1</v>
      </c>
      <c r="D10" s="126" t="s">
        <v>50</v>
      </c>
      <c r="E10" s="126" t="s">
        <v>2</v>
      </c>
      <c r="F10" s="129" t="s">
        <v>3</v>
      </c>
      <c r="G10" s="126" t="s">
        <v>51</v>
      </c>
      <c r="H10" s="126" t="s">
        <v>2</v>
      </c>
      <c r="I10" s="126" t="s">
        <v>4</v>
      </c>
      <c r="J10" s="118"/>
      <c r="K10" s="126" t="s">
        <v>6</v>
      </c>
      <c r="L10" s="126" t="s">
        <v>221</v>
      </c>
      <c r="M10" s="126"/>
      <c r="N10" s="126"/>
      <c r="O10" s="133" t="s">
        <v>19</v>
      </c>
      <c r="P10" s="133"/>
      <c r="Q10" s="133"/>
      <c r="R10" s="133" t="s">
        <v>199</v>
      </c>
      <c r="S10" s="133"/>
      <c r="T10" s="133"/>
      <c r="U10" s="134" t="s">
        <v>20</v>
      </c>
      <c r="V10" s="127" t="s">
        <v>52</v>
      </c>
      <c r="W10" s="127" t="s">
        <v>21</v>
      </c>
      <c r="X10" s="129" t="s">
        <v>22</v>
      </c>
      <c r="Y10" s="129" t="s">
        <v>23</v>
      </c>
      <c r="Z10" s="130" t="s">
        <v>24</v>
      </c>
    </row>
    <row r="11" spans="1:26" ht="71.25" customHeight="1">
      <c r="A11" s="129"/>
      <c r="B11" s="129"/>
      <c r="C11" s="129"/>
      <c r="D11" s="126"/>
      <c r="E11" s="126"/>
      <c r="F11" s="129"/>
      <c r="G11" s="126"/>
      <c r="H11" s="126"/>
      <c r="I11" s="126"/>
      <c r="J11" s="118"/>
      <c r="K11" s="126"/>
      <c r="L11" s="53" t="s">
        <v>25</v>
      </c>
      <c r="M11" s="42" t="s">
        <v>26</v>
      </c>
      <c r="N11" s="53" t="s">
        <v>18</v>
      </c>
      <c r="O11" s="53" t="s">
        <v>25</v>
      </c>
      <c r="P11" s="42" t="s">
        <v>26</v>
      </c>
      <c r="Q11" s="53" t="s">
        <v>18</v>
      </c>
      <c r="R11" s="53" t="s">
        <v>25</v>
      </c>
      <c r="S11" s="42" t="s">
        <v>26</v>
      </c>
      <c r="T11" s="53" t="s">
        <v>18</v>
      </c>
      <c r="U11" s="135"/>
      <c r="V11" s="128"/>
      <c r="W11" s="128"/>
      <c r="X11" s="129"/>
      <c r="Y11" s="129"/>
      <c r="Z11" s="130"/>
    </row>
    <row r="12" spans="1:26" s="95" customFormat="1" ht="45" customHeight="1">
      <c r="A12" s="92">
        <v>1</v>
      </c>
      <c r="B12" s="54"/>
      <c r="C12" s="96"/>
      <c r="D12" s="26" t="s">
        <v>107</v>
      </c>
      <c r="E12" s="22" t="s">
        <v>108</v>
      </c>
      <c r="F12" s="27" t="s">
        <v>7</v>
      </c>
      <c r="G12" s="26" t="s">
        <v>109</v>
      </c>
      <c r="H12" s="22" t="s">
        <v>110</v>
      </c>
      <c r="I12" s="27" t="s">
        <v>69</v>
      </c>
      <c r="J12" s="27" t="s">
        <v>58</v>
      </c>
      <c r="K12" s="22" t="s">
        <v>122</v>
      </c>
      <c r="L12" s="85">
        <v>191</v>
      </c>
      <c r="M12" s="86">
        <f t="shared" ref="M12:M13" si="0">L12/3-IF($U12=1,0.5,IF($U12=2,1.5,0))</f>
        <v>63.666666666666664</v>
      </c>
      <c r="N12" s="87">
        <f>RANK(M12,M$12:M$13,0)</f>
        <v>1</v>
      </c>
      <c r="O12" s="85">
        <v>191.5</v>
      </c>
      <c r="P12" s="86">
        <f t="shared" ref="P12:P13" si="1">O12/3-IF($U12=1,0.5,IF($U12=2,1.5,0))</f>
        <v>63.833333333333336</v>
      </c>
      <c r="Q12" s="87">
        <f>RANK(P12,P$12:P$13,0)</f>
        <v>2</v>
      </c>
      <c r="R12" s="85">
        <v>201</v>
      </c>
      <c r="S12" s="86">
        <f t="shared" ref="S12:S13" si="2">R12/3-IF($U12=1,0.5,IF($U12=2,1.5,0))</f>
        <v>67</v>
      </c>
      <c r="T12" s="87">
        <f>RANK(S12,S$12:S$13,0)</f>
        <v>1</v>
      </c>
      <c r="U12" s="93"/>
      <c r="V12" s="93"/>
      <c r="W12" s="85">
        <f t="shared" ref="W12:W13" si="3">L12+O12+R12</f>
        <v>583.5</v>
      </c>
      <c r="X12" s="94"/>
      <c r="Y12" s="86">
        <f t="shared" ref="Y12:Y13" si="4">ROUND(SUM(M12,P12,S12)/3,3)</f>
        <v>64.832999999999998</v>
      </c>
      <c r="Z12" s="93" t="s">
        <v>27</v>
      </c>
    </row>
    <row r="13" spans="1:26" s="102" customFormat="1" ht="45" customHeight="1">
      <c r="A13" s="92">
        <v>2</v>
      </c>
      <c r="B13" s="54"/>
      <c r="C13" s="96"/>
      <c r="D13" s="26" t="s">
        <v>107</v>
      </c>
      <c r="E13" s="22" t="s">
        <v>108</v>
      </c>
      <c r="F13" s="27" t="s">
        <v>7</v>
      </c>
      <c r="G13" s="26" t="s">
        <v>112</v>
      </c>
      <c r="H13" s="22" t="s">
        <v>113</v>
      </c>
      <c r="I13" s="27" t="s">
        <v>114</v>
      </c>
      <c r="J13" s="27" t="s">
        <v>58</v>
      </c>
      <c r="K13" s="22" t="s">
        <v>122</v>
      </c>
      <c r="L13" s="85">
        <v>188</v>
      </c>
      <c r="M13" s="86">
        <f t="shared" si="0"/>
        <v>62.666666666666664</v>
      </c>
      <c r="N13" s="87">
        <f>RANK(M13,M$12:M$13,0)</f>
        <v>2</v>
      </c>
      <c r="O13" s="85">
        <v>192.5</v>
      </c>
      <c r="P13" s="86">
        <f t="shared" si="1"/>
        <v>64.166666666666671</v>
      </c>
      <c r="Q13" s="87">
        <f>RANK(P13,P$12:P$13,0)</f>
        <v>1</v>
      </c>
      <c r="R13" s="85">
        <v>193.5</v>
      </c>
      <c r="S13" s="86">
        <f t="shared" si="2"/>
        <v>64.5</v>
      </c>
      <c r="T13" s="87">
        <f>RANK(S13,S$12:S$13,0)</f>
        <v>2</v>
      </c>
      <c r="U13" s="93"/>
      <c r="V13" s="93"/>
      <c r="W13" s="85">
        <f t="shared" si="3"/>
        <v>574</v>
      </c>
      <c r="X13" s="94"/>
      <c r="Y13" s="86">
        <f t="shared" si="4"/>
        <v>63.777999999999999</v>
      </c>
      <c r="Z13" s="93" t="s">
        <v>27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29"/>
      <c r="K15" s="28" t="s">
        <v>200</v>
      </c>
      <c r="L15" s="117"/>
    </row>
    <row r="16" spans="1:26">
      <c r="D16" s="2"/>
      <c r="E16" s="2"/>
      <c r="F16" s="2"/>
      <c r="G16" s="2"/>
      <c r="H16" s="2"/>
      <c r="I16" s="29"/>
      <c r="L16" s="117"/>
    </row>
    <row r="17" spans="4:12" ht="36.75" customHeight="1">
      <c r="D17" s="2" t="s">
        <v>14</v>
      </c>
      <c r="E17" s="2"/>
      <c r="F17" s="2"/>
      <c r="G17" s="2"/>
      <c r="H17" s="2"/>
      <c r="I17" s="29"/>
      <c r="K17" s="28" t="s">
        <v>201</v>
      </c>
      <c r="L17" s="117"/>
    </row>
    <row r="28" spans="4:12">
      <c r="K28" s="2"/>
    </row>
  </sheetData>
  <mergeCells count="26">
    <mergeCell ref="A6:Z6"/>
    <mergeCell ref="A1:Z1"/>
    <mergeCell ref="A2:Z2"/>
    <mergeCell ref="A3:Z3"/>
    <mergeCell ref="A4:Z4"/>
    <mergeCell ref="A5:Z5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</mergeCells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K13" sqref="K13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1.285156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72" customHeight="1">
      <c r="A2" s="138" t="s">
        <v>204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18.75" customHeight="1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40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1" customHeight="1">
      <c r="A5" s="141" t="s">
        <v>111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1" hidden="1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9.149999999999999" customHeight="1">
      <c r="A7" s="136" t="s">
        <v>230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 customHeight="1">
      <c r="A9" s="64" t="s">
        <v>59</v>
      </c>
      <c r="B9" s="36"/>
      <c r="C9" s="36"/>
      <c r="D9" s="36"/>
      <c r="E9" s="37"/>
      <c r="F9" s="37"/>
      <c r="G9" s="37"/>
      <c r="H9" s="37"/>
      <c r="I9" s="37"/>
      <c r="J9" s="38"/>
      <c r="K9" s="38"/>
      <c r="L9" s="36"/>
      <c r="M9" s="39"/>
      <c r="Z9" s="65" t="s">
        <v>119</v>
      </c>
    </row>
    <row r="10" spans="1:26" ht="20.100000000000001" customHeight="1">
      <c r="A10" s="129" t="s">
        <v>18</v>
      </c>
      <c r="B10" s="129" t="s">
        <v>10</v>
      </c>
      <c r="C10" s="129" t="s">
        <v>1</v>
      </c>
      <c r="D10" s="126" t="s">
        <v>50</v>
      </c>
      <c r="E10" s="126" t="s">
        <v>2</v>
      </c>
      <c r="F10" s="129" t="s">
        <v>3</v>
      </c>
      <c r="G10" s="126" t="s">
        <v>51</v>
      </c>
      <c r="H10" s="126" t="s">
        <v>2</v>
      </c>
      <c r="I10" s="126" t="s">
        <v>4</v>
      </c>
      <c r="J10" s="101"/>
      <c r="K10" s="126" t="s">
        <v>6</v>
      </c>
      <c r="L10" s="126" t="s">
        <v>221</v>
      </c>
      <c r="M10" s="126"/>
      <c r="N10" s="126"/>
      <c r="O10" s="133" t="s">
        <v>19</v>
      </c>
      <c r="P10" s="133"/>
      <c r="Q10" s="133"/>
      <c r="R10" s="133" t="s">
        <v>199</v>
      </c>
      <c r="S10" s="133"/>
      <c r="T10" s="133"/>
      <c r="U10" s="134" t="s">
        <v>20</v>
      </c>
      <c r="V10" s="127" t="s">
        <v>52</v>
      </c>
      <c r="W10" s="127" t="s">
        <v>21</v>
      </c>
      <c r="X10" s="129" t="s">
        <v>22</v>
      </c>
      <c r="Y10" s="129" t="s">
        <v>23</v>
      </c>
      <c r="Z10" s="130" t="s">
        <v>24</v>
      </c>
    </row>
    <row r="11" spans="1:26" ht="71.25" customHeight="1">
      <c r="A11" s="129"/>
      <c r="B11" s="129"/>
      <c r="C11" s="129"/>
      <c r="D11" s="126"/>
      <c r="E11" s="126"/>
      <c r="F11" s="129"/>
      <c r="G11" s="126"/>
      <c r="H11" s="126"/>
      <c r="I11" s="126"/>
      <c r="J11" s="101"/>
      <c r="K11" s="126"/>
      <c r="L11" s="53" t="s">
        <v>25</v>
      </c>
      <c r="M11" s="42" t="s">
        <v>26</v>
      </c>
      <c r="N11" s="53" t="s">
        <v>18</v>
      </c>
      <c r="O11" s="53" t="s">
        <v>25</v>
      </c>
      <c r="P11" s="42" t="s">
        <v>26</v>
      </c>
      <c r="Q11" s="53" t="s">
        <v>18</v>
      </c>
      <c r="R11" s="53" t="s">
        <v>25</v>
      </c>
      <c r="S11" s="42" t="s">
        <v>26</v>
      </c>
      <c r="T11" s="53" t="s">
        <v>18</v>
      </c>
      <c r="U11" s="135"/>
      <c r="V11" s="128"/>
      <c r="W11" s="128"/>
      <c r="X11" s="129"/>
      <c r="Y11" s="129"/>
      <c r="Z11" s="130"/>
    </row>
    <row r="12" spans="1:26" s="95" customFormat="1" ht="45" customHeight="1">
      <c r="A12" s="92">
        <v>1</v>
      </c>
      <c r="B12" s="54"/>
      <c r="C12" s="96"/>
      <c r="D12" s="104" t="s">
        <v>189</v>
      </c>
      <c r="E12" s="22" t="s">
        <v>190</v>
      </c>
      <c r="F12" s="19" t="s">
        <v>7</v>
      </c>
      <c r="G12" s="21" t="s">
        <v>103</v>
      </c>
      <c r="H12" s="22" t="s">
        <v>104</v>
      </c>
      <c r="I12" s="27" t="s">
        <v>105</v>
      </c>
      <c r="J12" s="27" t="s">
        <v>130</v>
      </c>
      <c r="K12" s="27" t="s">
        <v>121</v>
      </c>
      <c r="L12" s="85">
        <v>213.5</v>
      </c>
      <c r="M12" s="86">
        <f>L12/3.4-IF($U12=1,2)</f>
        <v>62.794117647058826</v>
      </c>
      <c r="N12" s="87">
        <f>RANK(M12,M$12:M$13,0)</f>
        <v>2</v>
      </c>
      <c r="O12" s="85">
        <v>224</v>
      </c>
      <c r="P12" s="86">
        <f>O12/3.4-IF($U12=1,2)</f>
        <v>65.882352941176478</v>
      </c>
      <c r="Q12" s="87">
        <f>RANK(P12,P$12:P$13,0)</f>
        <v>1</v>
      </c>
      <c r="R12" s="85">
        <v>220.5</v>
      </c>
      <c r="S12" s="86">
        <f>R12/3.4-IF($U12=1,2)</f>
        <v>64.852941176470594</v>
      </c>
      <c r="T12" s="87">
        <f>RANK(S12,S$12:S$13,0)</f>
        <v>1</v>
      </c>
      <c r="U12" s="93"/>
      <c r="V12" s="93"/>
      <c r="W12" s="85">
        <f>L12+O12+R12</f>
        <v>658</v>
      </c>
      <c r="X12" s="94"/>
      <c r="Y12" s="86">
        <f>ROUND(SUM(M12,P12,S12)/3,3)</f>
        <v>64.510000000000005</v>
      </c>
      <c r="Z12" s="93" t="s">
        <v>27</v>
      </c>
    </row>
    <row r="13" spans="1:26" s="102" customFormat="1" ht="45" customHeight="1">
      <c r="A13" s="92">
        <v>2</v>
      </c>
      <c r="B13" s="54"/>
      <c r="C13" s="96"/>
      <c r="D13" s="97" t="s">
        <v>154</v>
      </c>
      <c r="E13" s="22" t="s">
        <v>155</v>
      </c>
      <c r="F13" s="75" t="s">
        <v>7</v>
      </c>
      <c r="G13" s="78" t="s">
        <v>93</v>
      </c>
      <c r="H13" s="77" t="s">
        <v>94</v>
      </c>
      <c r="I13" s="75" t="s">
        <v>95</v>
      </c>
      <c r="J13" s="75" t="s">
        <v>58</v>
      </c>
      <c r="K13" s="76" t="s">
        <v>96</v>
      </c>
      <c r="L13" s="85">
        <v>215</v>
      </c>
      <c r="M13" s="86">
        <f>L13/3.4-IF($U13=1,2)</f>
        <v>63.235294117647058</v>
      </c>
      <c r="N13" s="87">
        <f>RANK(M13,M$12:M$13,0)</f>
        <v>1</v>
      </c>
      <c r="O13" s="85">
        <v>220.5</v>
      </c>
      <c r="P13" s="86">
        <f>O13/3.4-IF($U13=1,2)</f>
        <v>64.852941176470594</v>
      </c>
      <c r="Q13" s="87">
        <f>RANK(P13,P$12:P$13,0)</f>
        <v>2</v>
      </c>
      <c r="R13" s="85">
        <v>219</v>
      </c>
      <c r="S13" s="86">
        <f>R13/3.4-IF($U13=1,2)</f>
        <v>64.411764705882348</v>
      </c>
      <c r="T13" s="87">
        <f>RANK(S13,S$12:S$13,0)</f>
        <v>2</v>
      </c>
      <c r="U13" s="93"/>
      <c r="V13" s="93"/>
      <c r="W13" s="85">
        <f>L13+O13+R13</f>
        <v>654.5</v>
      </c>
      <c r="X13" s="94"/>
      <c r="Y13" s="86">
        <f>ROUND(SUM(M13,P13,S13)/3,3)</f>
        <v>64.167000000000002</v>
      </c>
      <c r="Z13" s="93" t="s">
        <v>27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29"/>
      <c r="K15" s="28" t="s">
        <v>200</v>
      </c>
      <c r="L15" s="99"/>
    </row>
    <row r="16" spans="1:26">
      <c r="D16" s="2"/>
      <c r="E16" s="2"/>
      <c r="F16" s="2"/>
      <c r="G16" s="2"/>
      <c r="H16" s="2"/>
      <c r="I16" s="29"/>
      <c r="L16" s="99"/>
    </row>
    <row r="17" spans="4:12" ht="36.75" customHeight="1">
      <c r="D17" s="2" t="s">
        <v>14</v>
      </c>
      <c r="E17" s="2"/>
      <c r="F17" s="2"/>
      <c r="G17" s="2"/>
      <c r="H17" s="2"/>
      <c r="I17" s="29"/>
      <c r="K17" s="28" t="s">
        <v>201</v>
      </c>
      <c r="L17" s="99"/>
    </row>
    <row r="28" spans="4:12">
      <c r="K28" s="2"/>
    </row>
  </sheetData>
  <sortState ref="A12:Z13">
    <sortCondition ref="A12:A13"/>
  </sortState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conditionalFormatting sqref="D12:K12">
    <cfRule type="timePeriod" dxfId="1" priority="2" timePeriod="thisWeek">
      <formula>AND(TODAY()-ROUNDDOWN(D12,0)&lt;=WEEKDAY(TODAY())-1,ROUNDDOWN(D12,0)-TODAY()&lt;=7-WEEKDAY(TODAY()))</formula>
    </cfRule>
  </conditionalFormatting>
  <conditionalFormatting sqref="D12:K12">
    <cfRule type="timePeriod" dxfId="0" priority="1" stopIfTrue="1" timePeriod="last7Days">
      <formula>AND(TODAY()-FLOOR(D12,1)&lt;=6,FLOOR(D12,1)&lt;=TODAY())</formula>
    </cfRule>
  </conditionalFormatting>
  <pageMargins left="0.35" right="0.28000000000000003" top="0.2" bottom="0.15748031496062992" header="0.17" footer="0.1574803149606299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МЛ</vt:lpstr>
      <vt:lpstr>ОП1 п</vt:lpstr>
      <vt:lpstr>ОП1</vt:lpstr>
      <vt:lpstr>ППдА</vt:lpstr>
      <vt:lpstr>ППдА ок</vt:lpstr>
      <vt:lpstr>ППдВ ок</vt:lpstr>
      <vt:lpstr>ППЮн</vt:lpstr>
      <vt:lpstr>ППЮн ок</vt:lpstr>
      <vt:lpstr>МП</vt:lpstr>
      <vt:lpstr>Судейская </vt:lpstr>
      <vt:lpstr>МЛ!Область_печати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2023-05-13T15:19:46Z</cp:lastPrinted>
  <dcterms:created xsi:type="dcterms:W3CDTF">2018-02-14T07:49:33Z</dcterms:created>
  <dcterms:modified xsi:type="dcterms:W3CDTF">2023-05-14T21:00:30Z</dcterms:modified>
</cp:coreProperties>
</file>