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6605" windowHeight="9435" tabRatio="896" activeTab="16"/>
  </bookViews>
  <sheets>
    <sheet name="МЛ" sheetId="327" r:id="rId1"/>
    <sheet name="1.3" sheetId="331" r:id="rId2"/>
    <sheet name="1.3 оз" sheetId="340" r:id="rId3"/>
    <sheet name="КПП" sheetId="342" r:id="rId4"/>
    <sheet name="КПдОЗ" sheetId="344" r:id="rId5"/>
    <sheet name="КПд" sheetId="260" r:id="rId6"/>
    <sheet name="КПд п" sheetId="343" r:id="rId7"/>
    <sheet name="ППА д" sheetId="259" r:id="rId8"/>
    <sheet name="ППА д (2)" sheetId="350" r:id="rId9"/>
    <sheet name="ППАоз" sheetId="346" r:id="rId10"/>
    <sheet name="ППА п" sheetId="345" r:id="rId11"/>
    <sheet name="ППю л" sheetId="198" r:id="rId12"/>
    <sheet name="ППю оз" sheetId="347" r:id="rId13"/>
    <sheet name="ППю" sheetId="348" r:id="rId14"/>
    <sheet name="КПюн" sheetId="157" r:id="rId15"/>
    <sheet name="КПюн оз" sheetId="349" r:id="rId16"/>
    <sheet name="Выбор" sheetId="233" r:id="rId17"/>
    <sheet name="Судейская" sheetId="142" r:id="rId18"/>
  </sheets>
  <definedNames>
    <definedName name="_xlnm._FilterDatabase" localSheetId="0" hidden="1">МЛ!$A$5:$L$65</definedName>
    <definedName name="_xlnm.Print_Titles" localSheetId="1">'1.3'!$9:$10</definedName>
    <definedName name="_xlnm.Print_Titles" localSheetId="2">'1.3 оз'!$9:$10</definedName>
    <definedName name="_xlnm.Print_Titles" localSheetId="16">Выбор!$8:$9</definedName>
    <definedName name="_xlnm.Print_Titles" localSheetId="5">КПд!$9:$11</definedName>
    <definedName name="_xlnm.Print_Titles" localSheetId="6">'КПд п'!$9:$11</definedName>
    <definedName name="_xlnm.Print_Titles" localSheetId="4">КПдОЗ!$9:$11</definedName>
    <definedName name="_xlnm.Print_Titles" localSheetId="3">КПП!$9:$10</definedName>
    <definedName name="_xlnm.Print_Titles" localSheetId="14">КПюн!$9:$10</definedName>
    <definedName name="_xlnm.Print_Titles" localSheetId="15">'КПюн оз'!$9:$10</definedName>
    <definedName name="_xlnm.Print_Titles" localSheetId="7">'ППА д'!$8:$10</definedName>
    <definedName name="_xlnm.Print_Titles" localSheetId="8">'ППА д (2)'!$8:$10</definedName>
    <definedName name="_xlnm.Print_Titles" localSheetId="10">'ППА п'!$9:$11</definedName>
    <definedName name="_xlnm.Print_Titles" localSheetId="9">ППАоз!$9:$11</definedName>
    <definedName name="_xlnm.Print_Titles" localSheetId="13">ППю!$8:$9</definedName>
    <definedName name="_xlnm.Print_Titles" localSheetId="11">'ППю л'!$8:$9</definedName>
    <definedName name="_xlnm.Print_Titles" localSheetId="12">'ППю оз'!$8:$9</definedName>
    <definedName name="_xlnm.Print_Area" localSheetId="1">'1.3'!$A$1:$Z$16</definedName>
    <definedName name="_xlnm.Print_Area" localSheetId="2">'1.3 оз'!$A$1:$Z$15</definedName>
    <definedName name="_xlnm.Print_Area" localSheetId="16">Выбор!$A$1:$Z$17</definedName>
    <definedName name="_xlnm.Print_Area" localSheetId="5">КПд!$A$1:$AA$24</definedName>
    <definedName name="_xlnm.Print_Area" localSheetId="6">'КПд п'!$A$1:$AA$19</definedName>
    <definedName name="_xlnm.Print_Area" localSheetId="4">КПдОЗ!$A$1:$AA$20</definedName>
    <definedName name="_xlnm.Print_Area" localSheetId="3">КПП!$A$1:$Z$16</definedName>
    <definedName name="_xlnm.Print_Area" localSheetId="14">КПюн!$A$1:$Z$18</definedName>
    <definedName name="_xlnm.Print_Area" localSheetId="15">'КПюн оз'!$A$1:$Z$15</definedName>
    <definedName name="_xlnm.Print_Area" localSheetId="0">МЛ!$A$1:$L$70</definedName>
    <definedName name="_xlnm.Print_Area" localSheetId="7">'ППА д'!$A$1:$AA$28</definedName>
    <definedName name="_xlnm.Print_Area" localSheetId="8">'ППА д (2)'!$A$1:$AA$28</definedName>
    <definedName name="_xlnm.Print_Area" localSheetId="10">'ППА п'!$A$1:$AA$17</definedName>
    <definedName name="_xlnm.Print_Area" localSheetId="9">ППАоз!$A$1:$AA$22</definedName>
    <definedName name="_xlnm.Print_Area" localSheetId="13">ППю!$A$1:$Z$16</definedName>
    <definedName name="_xlnm.Print_Area" localSheetId="11">'ППю л'!$A$1:$Z$16</definedName>
    <definedName name="_xlnm.Print_Area" localSheetId="12">'ППю оз'!$A$1:$Z$18</definedName>
    <definedName name="_xlnm.Print_Area" localSheetId="17">Судейская!$A$1:$E$37</definedName>
  </definedNames>
  <calcPr calcId="124519"/>
</workbook>
</file>

<file path=xl/calcChain.xml><?xml version="1.0" encoding="utf-8"?>
<calcChain xmlns="http://schemas.openxmlformats.org/spreadsheetml/2006/main">
  <c r="X23" i="350"/>
  <c r="T23"/>
  <c r="U23" s="1"/>
  <c r="S23"/>
  <c r="N23"/>
  <c r="M23"/>
  <c r="Z23" s="1"/>
  <c r="X22"/>
  <c r="T22"/>
  <c r="U22" s="1"/>
  <c r="S22"/>
  <c r="N22"/>
  <c r="M22"/>
  <c r="Z22" s="1"/>
  <c r="X21"/>
  <c r="T21"/>
  <c r="U21" s="1"/>
  <c r="S21"/>
  <c r="N21"/>
  <c r="M21"/>
  <c r="Z21" s="1"/>
  <c r="X20"/>
  <c r="T20"/>
  <c r="U20" s="1"/>
  <c r="S20"/>
  <c r="N20"/>
  <c r="M20"/>
  <c r="Z20" s="1"/>
  <c r="X19"/>
  <c r="T19"/>
  <c r="U19" s="1"/>
  <c r="S19"/>
  <c r="N19"/>
  <c r="M19"/>
  <c r="Z19" s="1"/>
  <c r="X18"/>
  <c r="T18"/>
  <c r="U18" s="1"/>
  <c r="S18"/>
  <c r="N18"/>
  <c r="M18"/>
  <c r="Z18" s="1"/>
  <c r="X17"/>
  <c r="T17"/>
  <c r="U17" s="1"/>
  <c r="S17"/>
  <c r="N17"/>
  <c r="M17"/>
  <c r="Z17" s="1"/>
  <c r="X16"/>
  <c r="T16"/>
  <c r="U16" s="1"/>
  <c r="S16"/>
  <c r="N16"/>
  <c r="M16"/>
  <c r="Z16" s="1"/>
  <c r="X15"/>
  <c r="T15"/>
  <c r="U15" s="1"/>
  <c r="S15"/>
  <c r="N15"/>
  <c r="M15"/>
  <c r="Z15" s="1"/>
  <c r="X14"/>
  <c r="T14"/>
  <c r="U14" s="1"/>
  <c r="S14"/>
  <c r="N14"/>
  <c r="M14"/>
  <c r="Z14" s="1"/>
  <c r="A14" s="1"/>
  <c r="X13"/>
  <c r="T13"/>
  <c r="U13" s="1"/>
  <c r="S13"/>
  <c r="N13"/>
  <c r="M13"/>
  <c r="Z13" s="1"/>
  <c r="X12"/>
  <c r="T12"/>
  <c r="U12" s="1"/>
  <c r="S12"/>
  <c r="N12"/>
  <c r="M12"/>
  <c r="Z12" s="1"/>
  <c r="A12" s="1"/>
  <c r="X11"/>
  <c r="T11"/>
  <c r="U11" s="1"/>
  <c r="S11"/>
  <c r="N11"/>
  <c r="M11"/>
  <c r="Z11" s="1"/>
  <c r="S10" i="233"/>
  <c r="P10"/>
  <c r="M10"/>
  <c r="S13"/>
  <c r="S12"/>
  <c r="S11"/>
  <c r="P13"/>
  <c r="P12"/>
  <c r="P11"/>
  <c r="M12"/>
  <c r="M13"/>
  <c r="M11"/>
  <c r="W11" i="349"/>
  <c r="S11"/>
  <c r="P11"/>
  <c r="Q11" s="1"/>
  <c r="M11"/>
  <c r="W11" i="348"/>
  <c r="S11"/>
  <c r="P11"/>
  <c r="M11"/>
  <c r="W12"/>
  <c r="S12"/>
  <c r="P12"/>
  <c r="M12"/>
  <c r="W10"/>
  <c r="S10"/>
  <c r="P10"/>
  <c r="Q10" s="1"/>
  <c r="M10"/>
  <c r="W13" i="347"/>
  <c r="S13"/>
  <c r="P13"/>
  <c r="M13"/>
  <c r="W14"/>
  <c r="S14"/>
  <c r="P14"/>
  <c r="M14"/>
  <c r="W11"/>
  <c r="S11"/>
  <c r="P11"/>
  <c r="M11"/>
  <c r="W12"/>
  <c r="S12"/>
  <c r="P12"/>
  <c r="M12"/>
  <c r="W10"/>
  <c r="S10"/>
  <c r="P10"/>
  <c r="Q13" s="1"/>
  <c r="M10"/>
  <c r="U11" i="259"/>
  <c r="N11"/>
  <c r="A11"/>
  <c r="M18"/>
  <c r="S18"/>
  <c r="X18" s="1"/>
  <c r="M19"/>
  <c r="S19"/>
  <c r="X19" s="1"/>
  <c r="M20"/>
  <c r="S20"/>
  <c r="X20" s="1"/>
  <c r="S12" i="346"/>
  <c r="T12" s="1"/>
  <c r="M12"/>
  <c r="S13"/>
  <c r="T13" s="1"/>
  <c r="M13"/>
  <c r="S17"/>
  <c r="T17" s="1"/>
  <c r="M17"/>
  <c r="S18"/>
  <c r="T18" s="1"/>
  <c r="M18"/>
  <c r="S15"/>
  <c r="T15" s="1"/>
  <c r="M15"/>
  <c r="S14"/>
  <c r="T14" s="1"/>
  <c r="M14"/>
  <c r="N14" s="1"/>
  <c r="S16"/>
  <c r="T16" s="1"/>
  <c r="M16"/>
  <c r="S12" i="345"/>
  <c r="T12" s="1"/>
  <c r="M12"/>
  <c r="S13"/>
  <c r="T13" s="1"/>
  <c r="M13"/>
  <c r="M13" i="259"/>
  <c r="S13"/>
  <c r="X13" s="1"/>
  <c r="M12"/>
  <c r="S12"/>
  <c r="X12" s="1"/>
  <c r="M21"/>
  <c r="S21"/>
  <c r="X21" s="1"/>
  <c r="M22"/>
  <c r="S22"/>
  <c r="X22" s="1"/>
  <c r="M23"/>
  <c r="S23"/>
  <c r="X23" s="1"/>
  <c r="M15"/>
  <c r="S15"/>
  <c r="X15" s="1"/>
  <c r="T16" i="344"/>
  <c r="S13"/>
  <c r="T13" s="1"/>
  <c r="M13"/>
  <c r="S16"/>
  <c r="M16"/>
  <c r="S14"/>
  <c r="T14" s="1"/>
  <c r="M14"/>
  <c r="S12"/>
  <c r="T12" s="1"/>
  <c r="M12"/>
  <c r="N12" s="1"/>
  <c r="S15"/>
  <c r="T15" s="1"/>
  <c r="M15"/>
  <c r="S19" i="260"/>
  <c r="S13" i="343"/>
  <c r="T13" s="1"/>
  <c r="M13"/>
  <c r="S15"/>
  <c r="T15" s="1"/>
  <c r="M15"/>
  <c r="S12"/>
  <c r="T12" s="1"/>
  <c r="M12"/>
  <c r="S14"/>
  <c r="T14" s="1"/>
  <c r="M14"/>
  <c r="N14" s="1"/>
  <c r="M16" i="260"/>
  <c r="S16"/>
  <c r="T16" s="1"/>
  <c r="M19"/>
  <c r="T19"/>
  <c r="M17"/>
  <c r="S17"/>
  <c r="T17" s="1"/>
  <c r="M18"/>
  <c r="S18"/>
  <c r="X18" s="1"/>
  <c r="M13"/>
  <c r="S13"/>
  <c r="X13" s="1"/>
  <c r="S12" i="342"/>
  <c r="S11"/>
  <c r="P12"/>
  <c r="P11"/>
  <c r="M12"/>
  <c r="M11"/>
  <c r="W12"/>
  <c r="W11"/>
  <c r="S11" i="340"/>
  <c r="T11" s="1"/>
  <c r="P11"/>
  <c r="Q11" s="1"/>
  <c r="M11"/>
  <c r="N11" s="1"/>
  <c r="W11"/>
  <c r="Y11"/>
  <c r="S11" i="331"/>
  <c r="S12"/>
  <c r="P11"/>
  <c r="Q11" s="1"/>
  <c r="P12"/>
  <c r="M11"/>
  <c r="M12"/>
  <c r="W11"/>
  <c r="Y12" i="233"/>
  <c r="W13"/>
  <c r="W12"/>
  <c r="W11" i="157"/>
  <c r="W14"/>
  <c r="W12"/>
  <c r="S11"/>
  <c r="S14"/>
  <c r="S12"/>
  <c r="P11"/>
  <c r="P14"/>
  <c r="P12"/>
  <c r="M11"/>
  <c r="Y11" s="1"/>
  <c r="M14"/>
  <c r="M12"/>
  <c r="W12" i="198"/>
  <c r="W10"/>
  <c r="S12"/>
  <c r="S10"/>
  <c r="P12"/>
  <c r="P10"/>
  <c r="M12"/>
  <c r="M10"/>
  <c r="S14" i="259"/>
  <c r="X14" s="1"/>
  <c r="S17"/>
  <c r="X17" s="1"/>
  <c r="S11"/>
  <c r="T11" s="1"/>
  <c r="S16"/>
  <c r="X16" s="1"/>
  <c r="M14"/>
  <c r="M17"/>
  <c r="M11"/>
  <c r="M16"/>
  <c r="Y11" i="233" l="1"/>
  <c r="A16" i="350"/>
  <c r="A20"/>
  <c r="A11"/>
  <c r="A15"/>
  <c r="A19"/>
  <c r="A23"/>
  <c r="A18"/>
  <c r="A22"/>
  <c r="A13"/>
  <c r="A17"/>
  <c r="A21"/>
  <c r="Y11" i="349"/>
  <c r="N11"/>
  <c r="T11"/>
  <c r="Y12" i="157"/>
  <c r="Y14"/>
  <c r="Y10" i="348"/>
  <c r="Y13" i="347"/>
  <c r="Y11"/>
  <c r="N12" i="348"/>
  <c r="N11"/>
  <c r="Y11"/>
  <c r="T12"/>
  <c r="T11"/>
  <c r="N10"/>
  <c r="T10"/>
  <c r="Q11"/>
  <c r="Q12"/>
  <c r="Y12"/>
  <c r="Q12" i="347"/>
  <c r="Y10"/>
  <c r="T14"/>
  <c r="T12"/>
  <c r="Q14"/>
  <c r="N14"/>
  <c r="Y12"/>
  <c r="N12"/>
  <c r="Y14"/>
  <c r="N10"/>
  <c r="T10"/>
  <c r="Q11"/>
  <c r="N13"/>
  <c r="T13"/>
  <c r="Q10"/>
  <c r="N11"/>
  <c r="T11"/>
  <c r="Y10" i="198"/>
  <c r="Y12"/>
  <c r="N23" i="259"/>
  <c r="N20"/>
  <c r="T20"/>
  <c r="T19"/>
  <c r="T18"/>
  <c r="Z18" s="1"/>
  <c r="Z20"/>
  <c r="N19"/>
  <c r="N18"/>
  <c r="U16" i="346"/>
  <c r="N16"/>
  <c r="N15"/>
  <c r="N17"/>
  <c r="N12"/>
  <c r="N18"/>
  <c r="N13"/>
  <c r="U12"/>
  <c r="U17"/>
  <c r="U14"/>
  <c r="U18"/>
  <c r="U13"/>
  <c r="U15"/>
  <c r="Z16"/>
  <c r="Z14"/>
  <c r="Z15"/>
  <c r="Z18"/>
  <c r="Z17"/>
  <c r="Z13"/>
  <c r="Z12"/>
  <c r="X16"/>
  <c r="X14"/>
  <c r="X15"/>
  <c r="X18"/>
  <c r="X17"/>
  <c r="X13"/>
  <c r="X12"/>
  <c r="N13" i="345"/>
  <c r="N12"/>
  <c r="Z12"/>
  <c r="U12"/>
  <c r="U13"/>
  <c r="Z13"/>
  <c r="X12"/>
  <c r="X13"/>
  <c r="Z11" i="259"/>
  <c r="T15"/>
  <c r="Z15" s="1"/>
  <c r="T23"/>
  <c r="T22"/>
  <c r="T21"/>
  <c r="Z21" s="1"/>
  <c r="T12"/>
  <c r="Z12" s="1"/>
  <c r="T13"/>
  <c r="Z13" s="1"/>
  <c r="N15" i="344"/>
  <c r="N13"/>
  <c r="N14"/>
  <c r="N16"/>
  <c r="U12"/>
  <c r="U13"/>
  <c r="U15"/>
  <c r="U14"/>
  <c r="U16"/>
  <c r="Z15"/>
  <c r="Z12"/>
  <c r="Z14"/>
  <c r="Z16"/>
  <c r="Z13"/>
  <c r="X15"/>
  <c r="X12"/>
  <c r="X14"/>
  <c r="X16"/>
  <c r="X13"/>
  <c r="X17" i="260"/>
  <c r="T13"/>
  <c r="Z13" s="1"/>
  <c r="X19"/>
  <c r="X16"/>
  <c r="N15" i="343"/>
  <c r="N12"/>
  <c r="N13"/>
  <c r="U14"/>
  <c r="U15"/>
  <c r="U12"/>
  <c r="U13"/>
  <c r="Z14"/>
  <c r="Z12"/>
  <c r="Z15"/>
  <c r="Z13"/>
  <c r="X14"/>
  <c r="X12"/>
  <c r="X15"/>
  <c r="X13"/>
  <c r="Z16" i="260"/>
  <c r="Z19"/>
  <c r="Z17"/>
  <c r="T18"/>
  <c r="T11" i="342"/>
  <c r="Q11"/>
  <c r="T12"/>
  <c r="N12"/>
  <c r="Y11"/>
  <c r="Q12"/>
  <c r="N11"/>
  <c r="Y12"/>
  <c r="A12" s="1"/>
  <c r="T11" i="331"/>
  <c r="N11"/>
  <c r="Y11"/>
  <c r="Y13" i="233"/>
  <c r="T16" i="259"/>
  <c r="Z16" s="1"/>
  <c r="X11"/>
  <c r="T17"/>
  <c r="Z17" s="1"/>
  <c r="T14"/>
  <c r="Z14" s="1"/>
  <c r="A11" i="349" l="1"/>
  <c r="A10" i="348"/>
  <c r="A11"/>
  <c r="A12"/>
  <c r="A13" i="347"/>
  <c r="A10"/>
  <c r="A14"/>
  <c r="A12"/>
  <c r="A11"/>
  <c r="Z23" i="259"/>
  <c r="U23"/>
  <c r="U19"/>
  <c r="Z22"/>
  <c r="U22"/>
  <c r="U18"/>
  <c r="Z19"/>
  <c r="A19" s="1"/>
  <c r="U20"/>
  <c r="A18" i="346"/>
  <c r="A17"/>
  <c r="A13"/>
  <c r="A14"/>
  <c r="A12"/>
  <c r="A15"/>
  <c r="A16"/>
  <c r="A13" i="345"/>
  <c r="A12"/>
  <c r="A13" i="344"/>
  <c r="A12"/>
  <c r="A14"/>
  <c r="A15"/>
  <c r="A16"/>
  <c r="A14" i="343"/>
  <c r="A12"/>
  <c r="A15"/>
  <c r="A13"/>
  <c r="Z18" i="260"/>
  <c r="A11" i="342"/>
  <c r="A11" i="340"/>
  <c r="A23" i="259" l="1"/>
  <c r="A20"/>
  <c r="A18"/>
  <c r="W12" i="331"/>
  <c r="Y12" l="1"/>
  <c r="N12"/>
  <c r="Q12"/>
  <c r="T12"/>
  <c r="W10" i="233"/>
  <c r="Y10"/>
  <c r="W11"/>
  <c r="W11" i="198"/>
  <c r="S11"/>
  <c r="P11"/>
  <c r="M11"/>
  <c r="W13" i="157"/>
  <c r="S13"/>
  <c r="P13"/>
  <c r="M13"/>
  <c r="S14" i="260"/>
  <c r="T14" s="1"/>
  <c r="S12"/>
  <c r="X12" s="1"/>
  <c r="S20"/>
  <c r="X20" s="1"/>
  <c r="S15"/>
  <c r="X15" s="1"/>
  <c r="M14"/>
  <c r="M12"/>
  <c r="M20"/>
  <c r="M15"/>
  <c r="N15" i="259" l="1"/>
  <c r="N12"/>
  <c r="N22"/>
  <c r="N13"/>
  <c r="N21"/>
  <c r="U13"/>
  <c r="U15"/>
  <c r="U21"/>
  <c r="U12"/>
  <c r="A11" i="331"/>
  <c r="T11" i="157"/>
  <c r="T12"/>
  <c r="T14"/>
  <c r="Q11"/>
  <c r="Q12"/>
  <c r="Q14"/>
  <c r="N14"/>
  <c r="N11"/>
  <c r="N12"/>
  <c r="N10" i="198"/>
  <c r="N12"/>
  <c r="T10"/>
  <c r="T12"/>
  <c r="Q10"/>
  <c r="Q12"/>
  <c r="N14" i="259"/>
  <c r="N17"/>
  <c r="U14"/>
  <c r="U16"/>
  <c r="U17"/>
  <c r="A12" i="331"/>
  <c r="Y13" i="157"/>
  <c r="Y11" i="198"/>
  <c r="Z14" i="260"/>
  <c r="T15"/>
  <c r="T20"/>
  <c r="Z20" s="1"/>
  <c r="T12"/>
  <c r="Z12" s="1"/>
  <c r="X14"/>
  <c r="A12" i="259" l="1"/>
  <c r="A13"/>
  <c r="A21"/>
  <c r="A15"/>
  <c r="A22"/>
  <c r="N13" i="260" l="1"/>
  <c r="N17"/>
  <c r="N19"/>
  <c r="N16"/>
  <c r="N18"/>
  <c r="Q11" i="198"/>
  <c r="N14" i="260"/>
  <c r="N12"/>
  <c r="N20"/>
  <c r="N15"/>
  <c r="N16" i="259"/>
  <c r="Z15" i="260"/>
  <c r="U19" l="1"/>
  <c r="U13"/>
  <c r="U16"/>
  <c r="U18"/>
  <c r="U17"/>
  <c r="U14"/>
  <c r="U15"/>
  <c r="U20"/>
  <c r="U12"/>
  <c r="A19" l="1"/>
  <c r="A13"/>
  <c r="A16"/>
  <c r="A18"/>
  <c r="A17"/>
  <c r="A20"/>
  <c r="A15"/>
  <c r="A12"/>
  <c r="A17" i="259"/>
  <c r="A16"/>
  <c r="A14" i="260"/>
  <c r="A14" i="259"/>
  <c r="T11" i="198" l="1"/>
  <c r="N11"/>
  <c r="A12" l="1"/>
  <c r="A10"/>
  <c r="A11"/>
  <c r="Q13" i="157"/>
  <c r="N13"/>
  <c r="T13"/>
  <c r="A14" l="1"/>
  <c r="A11"/>
  <c r="A12"/>
  <c r="A13"/>
</calcChain>
</file>

<file path=xl/sharedStrings.xml><?xml version="1.0" encoding="utf-8"?>
<sst xmlns="http://schemas.openxmlformats.org/spreadsheetml/2006/main" count="2029" uniqueCount="451">
  <si>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</si>
  <si>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</si>
  <si>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</si>
  <si>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</si>
  <si>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</si>
  <si>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</si>
  <si>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</si>
  <si>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</si>
  <si>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</si>
  <si>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</si>
  <si>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t>Зачет</t>
  </si>
  <si>
    <t>Звание, разряд</t>
  </si>
  <si>
    <t>Главный судья</t>
  </si>
  <si>
    <t>C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</si>
  <si>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</si>
  <si>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</si>
  <si>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</si>
  <si>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</si>
  <si>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</si>
  <si>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</si>
  <si>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</si>
  <si>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</si>
  <si>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</si>
  <si>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</si>
  <si>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</si>
  <si>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</si>
  <si>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</si>
  <si>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</si>
  <si>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</si>
  <si>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</si>
  <si>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КМС</t>
  </si>
  <si>
    <t>Медиана</t>
  </si>
  <si>
    <t>Технический делегат</t>
  </si>
  <si>
    <t xml:space="preserve"> -</t>
  </si>
  <si>
    <t>Калинина О.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</si>
  <si>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</si>
  <si>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</si>
  <si>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</si>
  <si>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</si>
  <si>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</si>
  <si>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</si>
  <si>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</si>
  <si>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Комина М.</t>
  </si>
  <si>
    <t>СПб ГБУ СШОР по КС и СП</t>
  </si>
  <si>
    <t>001708</t>
  </si>
  <si>
    <t>023067</t>
  </si>
  <si>
    <t>Ушкова К.</t>
  </si>
  <si>
    <t>Ветеринарный врач</t>
  </si>
  <si>
    <t>Хмелев М.</t>
  </si>
  <si>
    <t>Зибрева О.</t>
  </si>
  <si>
    <t>Езда</t>
  </si>
  <si>
    <t>2Ю</t>
  </si>
  <si>
    <t>1Ю</t>
  </si>
  <si>
    <t>Ильина А.</t>
  </si>
  <si>
    <t>015650</t>
  </si>
  <si>
    <t>Мянд А.</t>
  </si>
  <si>
    <t>Лудина И.В. - ВК - Санкт-Петербург</t>
  </si>
  <si>
    <t>самостоятельно</t>
  </si>
  <si>
    <t>Лудина И.В.</t>
  </si>
  <si>
    <t>Состав судейской коллегии</t>
  </si>
  <si>
    <t>СПРАВКА о составе судейской коллегии</t>
  </si>
  <si>
    <t>Дука А.</t>
  </si>
  <si>
    <t>022083</t>
  </si>
  <si>
    <t>039108</t>
  </si>
  <si>
    <t>Пелеева Ю.</t>
  </si>
  <si>
    <t>013709</t>
  </si>
  <si>
    <t>052207</t>
  </si>
  <si>
    <t>028810</t>
  </si>
  <si>
    <t>000708</t>
  </si>
  <si>
    <t>063400</t>
  </si>
  <si>
    <t>015034</t>
  </si>
  <si>
    <t>Романова О.</t>
  </si>
  <si>
    <t>Федоров Н.</t>
  </si>
  <si>
    <t>Куцобина В.</t>
  </si>
  <si>
    <t>-</t>
  </si>
  <si>
    <t>Е</t>
  </si>
  <si>
    <t>Епишин В.</t>
  </si>
  <si>
    <t>Срединный результат</t>
  </si>
  <si>
    <t>022956</t>
  </si>
  <si>
    <t>026096</t>
  </si>
  <si>
    <t>054910</t>
  </si>
  <si>
    <t>017405</t>
  </si>
  <si>
    <t>Зубова В.</t>
  </si>
  <si>
    <t>028304</t>
  </si>
  <si>
    <t>027123</t>
  </si>
  <si>
    <t>009150</t>
  </si>
  <si>
    <t>067097</t>
  </si>
  <si>
    <t>025584</t>
  </si>
  <si>
    <t>068909</t>
  </si>
  <si>
    <t>009462</t>
  </si>
  <si>
    <t>008312</t>
  </si>
  <si>
    <t>Шеф-стюард</t>
  </si>
  <si>
    <t>КСК "Вента-Арена", Ленинградская область</t>
  </si>
  <si>
    <t>050488</t>
  </si>
  <si>
    <t>Технические ошибки</t>
  </si>
  <si>
    <t>М</t>
  </si>
  <si>
    <t>Допущен</t>
  </si>
  <si>
    <t>Член Гранд-Жюри</t>
  </si>
  <si>
    <t>Член Гранд-жюри, технический делегат</t>
  </si>
  <si>
    <t>008150</t>
  </si>
  <si>
    <t>Ершова К.</t>
  </si>
  <si>
    <t>080102</t>
  </si>
  <si>
    <t>016171</t>
  </si>
  <si>
    <t>Писарева Е.</t>
  </si>
  <si>
    <t>Анисимова Н.</t>
  </si>
  <si>
    <t>015011</t>
  </si>
  <si>
    <t>ЕЗДА ПО ВЫБОРУ</t>
  </si>
  <si>
    <t>Член Гранд-жюри</t>
  </si>
  <si>
    <t>Выездка - малый круг</t>
  </si>
  <si>
    <t>Командный приз - дети</t>
  </si>
  <si>
    <t>Выездка - большой круг</t>
  </si>
  <si>
    <t>Командный приз - юноши</t>
  </si>
  <si>
    <t>018182</t>
  </si>
  <si>
    <t>008149</t>
  </si>
  <si>
    <t>Самусевич И.</t>
  </si>
  <si>
    <t>Блюменталь Н.</t>
  </si>
  <si>
    <t>020562</t>
  </si>
  <si>
    <t>011491</t>
  </si>
  <si>
    <t>110813</t>
  </si>
  <si>
    <t>057910</t>
  </si>
  <si>
    <t>016143</t>
  </si>
  <si>
    <t>Максименко Ю.</t>
  </si>
  <si>
    <t>128005</t>
  </si>
  <si>
    <t>Сергачев В.</t>
  </si>
  <si>
    <t>028330</t>
  </si>
  <si>
    <t>018404</t>
  </si>
  <si>
    <t>Предварительный приз - дети. Тест А</t>
  </si>
  <si>
    <t>Предварительный приз - дети. Тест А / Общий зачет</t>
  </si>
  <si>
    <t>025888</t>
  </si>
  <si>
    <t>049906</t>
  </si>
  <si>
    <t>046512</t>
  </si>
  <si>
    <t>027122</t>
  </si>
  <si>
    <t>ВК</t>
  </si>
  <si>
    <t>1К</t>
  </si>
  <si>
    <t>Ассистент главного секретаря</t>
  </si>
  <si>
    <t>099809</t>
  </si>
  <si>
    <t>024203</t>
  </si>
  <si>
    <t>024970</t>
  </si>
  <si>
    <t>086110</t>
  </si>
  <si>
    <t>094410</t>
  </si>
  <si>
    <t>Русинова Е.П.</t>
  </si>
  <si>
    <t>МП</t>
  </si>
  <si>
    <t>Калинина О.В.</t>
  </si>
  <si>
    <t>Судья-стюард</t>
  </si>
  <si>
    <t>016405</t>
  </si>
  <si>
    <t>020842</t>
  </si>
  <si>
    <t>Акимова Л.</t>
  </si>
  <si>
    <t>079209</t>
  </si>
  <si>
    <t>025564</t>
  </si>
  <si>
    <t>Рыженкова Е.</t>
  </si>
  <si>
    <t>Болховитина А.</t>
  </si>
  <si>
    <t>Волкова А.</t>
  </si>
  <si>
    <t>033289</t>
  </si>
  <si>
    <t>020035</t>
  </si>
  <si>
    <t>Цыпулева В.</t>
  </si>
  <si>
    <t>015209</t>
  </si>
  <si>
    <t>023091</t>
  </si>
  <si>
    <t>Григорьева М.</t>
  </si>
  <si>
    <t>028370</t>
  </si>
  <si>
    <t>Кольцова Д.Д.</t>
  </si>
  <si>
    <t>Читчик</t>
  </si>
  <si>
    <t>3Ю</t>
  </si>
  <si>
    <t>б/к</t>
  </si>
  <si>
    <t>Дубовская В.А.</t>
  </si>
  <si>
    <t>Василевская К.С.</t>
  </si>
  <si>
    <t>Диденко В.В.</t>
  </si>
  <si>
    <t>Сорока В.А.</t>
  </si>
  <si>
    <t>ОВВ ФКСР</t>
  </si>
  <si>
    <t>Сорока В.А. - ОВВ ФКСР  - Санкт-Петербург</t>
  </si>
  <si>
    <t>Егорова А.А. - ВК - Санкт-Петербург</t>
  </si>
  <si>
    <r>
      <t xml:space="preserve">Фамилия, </t>
    </r>
    <r>
      <rPr>
        <sz val="9"/>
        <rFont val="Times New Roman"/>
        <family val="1"/>
        <charset val="204"/>
      </rPr>
      <t>Имя всадника</t>
    </r>
  </si>
  <si>
    <r>
      <t>Кличка лошади, г.р.,</t>
    </r>
    <r>
      <rPr>
        <sz val="9"/>
        <rFont val="Times New Roman"/>
        <family val="1"/>
        <charset val="204"/>
      </rPr>
      <t xml:space="preserve"> масть, пол, порода, отец, место рождения</t>
    </r>
  </si>
  <si>
    <t>выездка (высота в холке до 150см)</t>
  </si>
  <si>
    <t>Езда ФКС СПб №1.3</t>
  </si>
  <si>
    <t>22 июля 2023г.</t>
  </si>
  <si>
    <t xml:space="preserve"> 007414</t>
  </si>
  <si>
    <t>016629</t>
  </si>
  <si>
    <t>КСК "Вента" / 
Санкт-Петербург</t>
  </si>
  <si>
    <t xml:space="preserve">120513 </t>
  </si>
  <si>
    <t>Зибрева О</t>
  </si>
  <si>
    <t>009011</t>
  </si>
  <si>
    <t>005689</t>
  </si>
  <si>
    <t>Романова М.</t>
  </si>
  <si>
    <t>Подкопаева М.</t>
  </si>
  <si>
    <t>КЗ "Ковчег" /
 Санкт-Петербург</t>
  </si>
  <si>
    <r>
      <t xml:space="preserve">ГОРИЧЕНКО </t>
    </r>
    <r>
      <rPr>
        <sz val="10"/>
        <rFont val="Times New Roman"/>
        <family val="1"/>
        <charset val="204"/>
      </rPr>
      <t>Варвара, 2014</t>
    </r>
  </si>
  <si>
    <r>
      <t xml:space="preserve">УШКОВА </t>
    </r>
    <r>
      <rPr>
        <sz val="10"/>
        <rFont val="Times New Roman"/>
        <family val="1"/>
        <charset val="204"/>
      </rPr>
      <t>Ангелина, 2013</t>
    </r>
  </si>
  <si>
    <r>
      <t xml:space="preserve">ПОДКОПАЕВА </t>
    </r>
    <r>
      <rPr>
        <sz val="10"/>
        <rFont val="Times New Roman"/>
        <family val="1"/>
        <charset val="204"/>
      </rPr>
      <t>Ксения, 2014</t>
    </r>
  </si>
  <si>
    <r>
      <t>МЕДЖИК ОФ ДЕСТЕНИ</t>
    </r>
    <r>
      <rPr>
        <sz val="10"/>
        <rFont val="Times New Roman"/>
        <family val="1"/>
        <charset val="204"/>
      </rPr>
      <t>-10 (128), коб., гнед., лошадь класса пони, Гипноз, Россия</t>
    </r>
  </si>
  <si>
    <r>
      <t>ВАНЕССА ФОН КАРЦЕВО</t>
    </r>
    <r>
      <rPr>
        <sz val="10"/>
        <rFont val="Times New Roman"/>
        <family val="1"/>
        <charset val="204"/>
      </rPr>
      <t>-15, коб., вор., Джерке Ван Коуденбургх, ПКФ "Карцево"</t>
    </r>
  </si>
  <si>
    <r>
      <t>ШЕДОУ-</t>
    </r>
    <r>
      <rPr>
        <sz val="10"/>
        <rFont val="Times New Roman"/>
        <family val="1"/>
        <charset val="204"/>
      </rPr>
      <t>05 (120), мер.. Вор., уэльск. пони, Фрисиас Нандо, Бельгия</t>
    </r>
  </si>
  <si>
    <t>Езда ФКС СПб №1.3 / общий зачет</t>
  </si>
  <si>
    <t>выездка - малый круг</t>
  </si>
  <si>
    <t>Командный приз. Всадники на пони.</t>
  </si>
  <si>
    <t>СПб ГБУ СШОР по кс и сп / 
Санкт-Петербург</t>
  </si>
  <si>
    <r>
      <t>ПЛИСКО</t>
    </r>
    <r>
      <rPr>
        <sz val="10"/>
        <rFont val="Times New Roman"/>
        <family val="1"/>
        <charset val="204"/>
      </rPr>
      <t xml:space="preserve"> Ульяна, 2010</t>
    </r>
  </si>
  <si>
    <r>
      <t xml:space="preserve">САМОШКИНА </t>
    </r>
    <r>
      <rPr>
        <sz val="10"/>
        <rFont val="Times New Roman"/>
        <family val="1"/>
        <charset val="204"/>
      </rPr>
      <t>Софья, 2007</t>
    </r>
  </si>
  <si>
    <r>
      <t>ПЛИСКО</t>
    </r>
    <r>
      <rPr>
        <sz val="11"/>
        <rFont val="Times New Roman"/>
        <family val="1"/>
        <charset val="204"/>
      </rPr>
      <t xml:space="preserve"> Ульяна, 2010</t>
    </r>
  </si>
  <si>
    <r>
      <t>НЬЮ ЧЕЛЕНДЖИС ШАЙЕНН</t>
    </r>
    <r>
      <rPr>
        <sz val="10"/>
        <rFont val="Times New Roman"/>
        <family val="1"/>
        <charset val="204"/>
      </rPr>
      <t>-07 (129), коб., изаб., уэльск. пони, Эиар Калиф, Нидерланды</t>
    </r>
  </si>
  <si>
    <r>
      <t>ДИВА ЧУДО</t>
    </r>
    <r>
      <rPr>
        <sz val="10"/>
        <rFont val="Times New Roman"/>
        <family val="1"/>
        <charset val="204"/>
      </rPr>
      <t>-11 (141), коб., сер., класс пони, Вихрь, ДКСК "Чудо-кони"</t>
    </r>
  </si>
  <si>
    <r>
      <rPr>
        <b/>
        <sz val="16"/>
        <rFont val="Times New Roman"/>
        <family val="1"/>
        <charset val="204"/>
      </rPr>
      <t xml:space="preserve">КУБОК РОО "ФКС СПБ" СРЕДИ ВСАДНИКОВ НА ЛОШАДЯХ ДО 150СМ В ХОЛКЕ, ФИНАЛ
</t>
    </r>
    <r>
      <rPr>
        <sz val="12"/>
        <rFont val="Times New Roman"/>
        <family val="1"/>
        <charset val="204"/>
      </rPr>
      <t>РЕГИОНАЛЬНЫЕ СОРЕВНОВАНИЯ</t>
    </r>
    <r>
      <rPr>
        <sz val="10"/>
        <rFont val="Times New Roman"/>
        <family val="1"/>
        <charset val="204"/>
      </rPr>
      <t xml:space="preserve">
мальчики и девочки 12-16 лет</t>
    </r>
  </si>
  <si>
    <r>
      <t xml:space="preserve">Судьи: </t>
    </r>
    <r>
      <rPr>
        <sz val="11"/>
        <rFont val="Times New Roman"/>
        <family val="1"/>
        <charset val="204"/>
      </rPr>
      <t xml:space="preserve"> Е - Ганюшкина Л. - 1К - Санкт-Петербург, </t>
    </r>
    <r>
      <rPr>
        <b/>
        <sz val="11"/>
        <rFont val="Times New Roman"/>
        <family val="1"/>
        <charset val="204"/>
      </rPr>
      <t>С - Кушнир М. - ВК - Ленинградская область</t>
    </r>
    <r>
      <rPr>
        <sz val="11"/>
        <rFont val="Times New Roman"/>
        <family val="1"/>
        <charset val="204"/>
      </rPr>
      <t>, М - Лудина И. - ВК - Санкт-Петербург</t>
    </r>
  </si>
  <si>
    <t>оз</t>
  </si>
  <si>
    <t>035489</t>
  </si>
  <si>
    <t>015085</t>
  </si>
  <si>
    <t>Лытко С.</t>
  </si>
  <si>
    <t>КСК "Новополье" /
Санкт-Петербург</t>
  </si>
  <si>
    <t>д</t>
  </si>
  <si>
    <t>п</t>
  </si>
  <si>
    <t>Ч.вл /
Ленинградская область</t>
  </si>
  <si>
    <t>040209</t>
  </si>
  <si>
    <t>010796</t>
  </si>
  <si>
    <t>Животов А.</t>
  </si>
  <si>
    <t>Корнеева Е.</t>
  </si>
  <si>
    <t>КСК "Дерби" / 
Ленинградская область</t>
  </si>
  <si>
    <t>000906</t>
  </si>
  <si>
    <t>018341</t>
  </si>
  <si>
    <t>Крошкина А.</t>
  </si>
  <si>
    <t>КСК "Велес" / 
Санкт-Петербург</t>
  </si>
  <si>
    <t>039111</t>
  </si>
  <si>
    <t>011712</t>
  </si>
  <si>
    <t>Кулясов Г.</t>
  </si>
  <si>
    <t>КСК "Виктори Хорс Клаб" / 
Ленинградская область</t>
  </si>
  <si>
    <t>041910</t>
  </si>
  <si>
    <t>016197</t>
  </si>
  <si>
    <t>Лихицкая О.</t>
  </si>
  <si>
    <t>ЦКСК "Александрова дача" /
Санкт-Петербург</t>
  </si>
  <si>
    <t>021697</t>
  </si>
  <si>
    <t>017202</t>
  </si>
  <si>
    <t>Наливайко А.Д.</t>
  </si>
  <si>
    <t>КСК "Олимп" /
Ленинградская область</t>
  </si>
  <si>
    <t>029460</t>
  </si>
  <si>
    <t>Захарова Е.К.</t>
  </si>
  <si>
    <t>027119</t>
  </si>
  <si>
    <r>
      <t xml:space="preserve">ИЛЬЮХИНА </t>
    </r>
    <r>
      <rPr>
        <sz val="11"/>
        <rFont val="Times New Roman"/>
        <family val="1"/>
        <charset val="204"/>
      </rPr>
      <t>Мария</t>
    </r>
  </si>
  <si>
    <r>
      <t xml:space="preserve">САМОШКИНА </t>
    </r>
    <r>
      <rPr>
        <sz val="11"/>
        <rFont val="Times New Roman"/>
        <family val="1"/>
        <charset val="204"/>
      </rPr>
      <t>Алиса, 2009</t>
    </r>
  </si>
  <si>
    <r>
      <t xml:space="preserve">СЕМЕНОВА </t>
    </r>
    <r>
      <rPr>
        <sz val="11"/>
        <rFont val="Times New Roman"/>
        <family val="1"/>
        <charset val="204"/>
      </rPr>
      <t>Дарья, 2010</t>
    </r>
  </si>
  <si>
    <r>
      <t xml:space="preserve">РЫЖЕНКОВА </t>
    </r>
    <r>
      <rPr>
        <sz val="11"/>
        <rFont val="Times New Roman"/>
        <family val="1"/>
        <charset val="204"/>
      </rPr>
      <t>Александра, 2009</t>
    </r>
  </si>
  <si>
    <r>
      <t xml:space="preserve">ЛИПСКАЯ </t>
    </r>
    <r>
      <rPr>
        <sz val="11"/>
        <rFont val="Times New Roman"/>
        <family val="1"/>
        <charset val="204"/>
      </rPr>
      <t>Ксения, 2009</t>
    </r>
  </si>
  <si>
    <r>
      <t xml:space="preserve">МЕЛАХ </t>
    </r>
    <r>
      <rPr>
        <sz val="11"/>
        <rFont val="Times New Roman"/>
        <family val="1"/>
        <charset val="204"/>
      </rPr>
      <t>Мария, 2011</t>
    </r>
  </si>
  <si>
    <r>
      <t xml:space="preserve">КАЛИНИНА </t>
    </r>
    <r>
      <rPr>
        <sz val="11"/>
        <rFont val="Times New Roman"/>
        <family val="1"/>
        <charset val="204"/>
      </rPr>
      <t>Зоя, 2006</t>
    </r>
  </si>
  <si>
    <r>
      <t xml:space="preserve">МЯНД </t>
    </r>
    <r>
      <rPr>
        <sz val="11"/>
        <rFont val="Times New Roman"/>
        <family val="1"/>
        <charset val="204"/>
      </rPr>
      <t>Анна</t>
    </r>
  </si>
  <si>
    <r>
      <t xml:space="preserve">ДУБОВСКАЯ </t>
    </r>
    <r>
      <rPr>
        <sz val="11"/>
        <rFont val="Times New Roman"/>
        <family val="1"/>
        <charset val="204"/>
      </rPr>
      <t>Виктория, 2010</t>
    </r>
  </si>
  <si>
    <r>
      <t xml:space="preserve">СУШКОВА </t>
    </r>
    <r>
      <rPr>
        <sz val="11"/>
        <rFont val="Times New Roman"/>
        <family val="1"/>
        <charset val="204"/>
      </rPr>
      <t>Виолетта, 2009</t>
    </r>
  </si>
  <si>
    <r>
      <t xml:space="preserve">ИВАШЕЧКИНА </t>
    </r>
    <r>
      <rPr>
        <sz val="11"/>
        <rFont val="Times New Roman"/>
        <family val="1"/>
        <charset val="204"/>
      </rPr>
      <t>Мария, 2011</t>
    </r>
  </si>
  <si>
    <r>
      <t xml:space="preserve">ПУШКИНА </t>
    </r>
    <r>
      <rPr>
        <sz val="11"/>
        <rFont val="Times New Roman"/>
        <family val="1"/>
        <charset val="204"/>
      </rPr>
      <t>Амелия, 2013</t>
    </r>
  </si>
  <si>
    <r>
      <t xml:space="preserve">РАЗГУЛЯЕВА </t>
    </r>
    <r>
      <rPr>
        <sz val="11"/>
        <rFont val="Times New Roman"/>
        <family val="1"/>
        <charset val="204"/>
      </rPr>
      <t>Александра, 2010</t>
    </r>
  </si>
  <si>
    <r>
      <t xml:space="preserve">НАЛИВАЙКО </t>
    </r>
    <r>
      <rPr>
        <sz val="11"/>
        <rFont val="Times New Roman"/>
        <family val="1"/>
        <charset val="204"/>
      </rPr>
      <t>Анастасия</t>
    </r>
  </si>
  <si>
    <r>
      <t>ЭЛЬМАР С</t>
    </r>
    <r>
      <rPr>
        <sz val="11"/>
        <rFont val="Times New Roman"/>
        <family val="1"/>
        <charset val="204"/>
      </rPr>
      <t>-09, мер., вор., фризск., Онне 376, Нидерланды</t>
    </r>
  </si>
  <si>
    <r>
      <t>ФОРСБЕРИ</t>
    </r>
    <r>
      <rPr>
        <sz val="11"/>
        <rFont val="Times New Roman"/>
        <family val="1"/>
        <charset val="204"/>
      </rPr>
      <t>-15, коб., гнед., полукр., Фор Стайл, Россия</t>
    </r>
  </si>
  <si>
    <r>
      <t>БУЛЕВАР</t>
    </r>
    <r>
      <rPr>
        <sz val="11"/>
        <rFont val="Times New Roman"/>
        <family val="1"/>
        <charset val="204"/>
      </rPr>
      <t>-06, мер., гнед., ганн.,  Бенедикт, Россия</t>
    </r>
  </si>
  <si>
    <r>
      <t xml:space="preserve">ЛЕЛИК-06, (148), </t>
    </r>
    <r>
      <rPr>
        <sz val="11"/>
        <rFont val="Times New Roman"/>
        <family val="1"/>
        <charset val="204"/>
      </rPr>
      <t>мер, вор, полукр, Россия</t>
    </r>
  </si>
  <si>
    <r>
      <t>НЬЮ ЧЕЛЕНДЖИС ШАЙЕНН</t>
    </r>
    <r>
      <rPr>
        <sz val="11"/>
        <rFont val="Times New Roman"/>
        <family val="1"/>
        <charset val="204"/>
      </rPr>
      <t>-07 (129), коб., изаб., уэльск. пони, Эиар Калиф, Нидерланды</t>
    </r>
  </si>
  <si>
    <r>
      <t>ЛУСАКА ЭВИТА</t>
    </r>
    <r>
      <rPr>
        <sz val="11"/>
        <rFont val="Times New Roman"/>
        <family val="1"/>
        <charset val="204"/>
      </rPr>
      <t>-09 (147), коб., гнед., нем. верх. пони, Ви Ай Пи, Польша</t>
    </r>
  </si>
  <si>
    <r>
      <t>ПАРАЛЛЕЛС АМАЛИЯ</t>
    </r>
    <r>
      <rPr>
        <sz val="11"/>
        <rFont val="Times New Roman"/>
        <family val="1"/>
        <charset val="204"/>
      </rPr>
      <t xml:space="preserve">-15 (127), коб., бур., уэльск. пони, Вармтебронс Хилке, Нидерланды </t>
    </r>
  </si>
  <si>
    <r>
      <t>БЕРЕНИКА-</t>
    </r>
    <r>
      <rPr>
        <sz val="11"/>
        <rFont val="Times New Roman"/>
        <family val="1"/>
        <charset val="204"/>
      </rPr>
      <t>11, коб., кар., полукр., Нартай, Россия</t>
    </r>
  </si>
  <si>
    <r>
      <t>ГАМБИТ</t>
    </r>
    <r>
      <rPr>
        <sz val="11"/>
        <rFont val="Times New Roman"/>
        <family val="1"/>
        <charset val="204"/>
      </rPr>
      <t>-17, мер., т.-гнед., полукр., Гербион, Россия</t>
    </r>
  </si>
  <si>
    <r>
      <t xml:space="preserve">ЛИТЛ ДРИМ-16, </t>
    </r>
    <r>
      <rPr>
        <sz val="11"/>
        <rFont val="Times New Roman"/>
        <family val="1"/>
        <charset val="204"/>
      </rPr>
      <t>мер, гн, орл.рыс, Мольберт, Россия</t>
    </r>
  </si>
  <si>
    <r>
      <t>ДАКОТА-</t>
    </r>
    <r>
      <rPr>
        <sz val="11"/>
        <rFont val="Times New Roman"/>
        <family val="1"/>
        <charset val="204"/>
      </rPr>
      <t>14, коб., сол., лошадь класса пони, Тревор, Россия</t>
    </r>
  </si>
  <si>
    <r>
      <t>БААЛЬБЕК-</t>
    </r>
    <r>
      <rPr>
        <sz val="11"/>
        <rFont val="Times New Roman"/>
        <family val="1"/>
        <charset val="204"/>
      </rPr>
      <t>09, жер., гнед., трак., Апрель, Московская область</t>
    </r>
  </si>
  <si>
    <r>
      <t>ЛАРА КРОФТ</t>
    </r>
    <r>
      <rPr>
        <sz val="11"/>
        <rFont val="Times New Roman"/>
        <family val="1"/>
        <charset val="204"/>
      </rPr>
      <t>-13 (128), коб., вор., уэльск. пони, Йсселвиедтс Каспаров, Россия</t>
    </r>
  </si>
  <si>
    <r>
      <t>СИР МАККАРТНИ-</t>
    </r>
    <r>
      <rPr>
        <sz val="11"/>
        <rFont val="Times New Roman"/>
        <family val="1"/>
        <charset val="204"/>
      </rPr>
      <t>12 (132), мер., сол., уэльск. пони, Райбонс Мистер Родин, Россия</t>
    </r>
  </si>
  <si>
    <r>
      <t xml:space="preserve">ПЛЕСКОВ-14, </t>
    </r>
    <r>
      <rPr>
        <sz val="11"/>
        <rFont val="Times New Roman"/>
        <family val="1"/>
        <charset val="204"/>
      </rPr>
      <t>сер, мер, полукр, Пергам, Россия</t>
    </r>
  </si>
  <si>
    <r>
      <t xml:space="preserve">ЛЕВАН-07, </t>
    </r>
    <r>
      <rPr>
        <sz val="11"/>
        <rFont val="Times New Roman"/>
        <family val="1"/>
        <charset val="204"/>
      </rPr>
      <t>мер, гн, ольден, Левантос I, Латвия</t>
    </r>
  </si>
  <si>
    <r>
      <t>КРАСАВЧИК</t>
    </r>
    <r>
      <rPr>
        <sz val="11"/>
        <rFont val="Times New Roman"/>
        <family val="1"/>
        <charset val="204"/>
      </rPr>
      <t>-13, мер., вор., полукр., Комрад, Беларусь</t>
    </r>
  </si>
  <si>
    <r>
      <t>ЛАНРИ ДЕ РЕВЕЛЬ-</t>
    </r>
    <r>
      <rPr>
        <sz val="11"/>
        <rFont val="Times New Roman"/>
        <family val="1"/>
        <charset val="204"/>
      </rPr>
      <t>16, коб., гн., полукр., Лансберг, Россия</t>
    </r>
  </si>
  <si>
    <r>
      <t xml:space="preserve">Судьи: 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С - Русинова Е. - ВК - Ленинградская область</t>
    </r>
    <r>
      <rPr>
        <sz val="11"/>
        <rFont val="Times New Roman"/>
        <family val="1"/>
        <charset val="204"/>
      </rPr>
      <t>, Е - Лудина И. - ВК - Санкт-Петербург, Кушнир М. - ВК - Ленинградская область</t>
    </r>
  </si>
  <si>
    <r>
      <rPr>
        <b/>
        <sz val="16"/>
        <rFont val="Times New Roman"/>
        <family val="1"/>
        <charset val="204"/>
      </rPr>
      <t xml:space="preserve">КУБОК РОО "ФКС СПБ" СРЕДИ ВСАДНИКОВ НА ЛОШАДЯХ ДО 150СМ В ХОЛКЕ, ФИНАЛ
</t>
    </r>
    <r>
      <rPr>
        <sz val="12"/>
        <rFont val="Times New Roman"/>
        <family val="1"/>
        <charset val="204"/>
      </rPr>
      <t>КЛУБНЫЕ СОРЕВНОВАНИЯ</t>
    </r>
    <r>
      <rPr>
        <sz val="10"/>
        <rFont val="Times New Roman"/>
        <family val="1"/>
        <charset val="204"/>
      </rPr>
      <t xml:space="preserve">
мальчики и девочки 9-12 лет</t>
    </r>
  </si>
  <si>
    <r>
      <rPr>
        <b/>
        <sz val="16"/>
        <rFont val="Times New Roman"/>
        <family val="1"/>
        <charset val="204"/>
      </rPr>
      <t xml:space="preserve">КУБОК РОО "ФКС СПБ" СРЕДИ ВСАДНИКОВ НА ЛОШАДЯХ ДО 150СМ В ХОЛКЕ, ФИНАЛ
</t>
    </r>
    <r>
      <rPr>
        <sz val="12"/>
        <rFont val="Times New Roman"/>
        <family val="1"/>
        <charset val="204"/>
      </rPr>
      <t>КЛУБНЫЕ СОРЕВНОВАНИЯ</t>
    </r>
    <r>
      <rPr>
        <sz val="10"/>
        <rFont val="Times New Roman"/>
        <family val="1"/>
        <charset val="204"/>
      </rPr>
      <t xml:space="preserve">
мальчики и девочки 12-16 лет</t>
    </r>
  </si>
  <si>
    <r>
      <rPr>
        <b/>
        <sz val="16"/>
        <rFont val="Times New Roman"/>
        <family val="1"/>
        <charset val="204"/>
      </rPr>
      <t xml:space="preserve">КУБОК КСК "ВЕНТА-АРЕНА"
</t>
    </r>
    <r>
      <rPr>
        <sz val="12"/>
        <rFont val="Times New Roman"/>
        <family val="1"/>
        <charset val="204"/>
      </rPr>
      <t>КЛУБНЫЕ СОРЕВНОВАНИЯ</t>
    </r>
    <r>
      <rPr>
        <sz val="10"/>
        <rFont val="Times New Roman"/>
        <family val="1"/>
        <charset val="204"/>
      </rPr>
      <t xml:space="preserve">
</t>
    </r>
  </si>
  <si>
    <t>Командный приз. Дети</t>
  </si>
  <si>
    <t>Командный приз - дети / общий зачет</t>
  </si>
  <si>
    <t>ч/в /
Санкт-Петербург</t>
  </si>
  <si>
    <t xml:space="preserve">100009 </t>
  </si>
  <si>
    <t>028309</t>
  </si>
  <si>
    <t>Далецкая К.</t>
  </si>
  <si>
    <t>Попова Ю.</t>
  </si>
  <si>
    <t>Пушкин А.</t>
  </si>
  <si>
    <t>023510</t>
  </si>
  <si>
    <t>016131</t>
  </si>
  <si>
    <t>Пелеева Ю.Н.</t>
  </si>
  <si>
    <t>КСК "Петростиль" / 
Санкт-Петербург</t>
  </si>
  <si>
    <t>088409</t>
  </si>
  <si>
    <t>010441</t>
  </si>
  <si>
    <t>Сергеева М.В.</t>
  </si>
  <si>
    <t>Наливайко А.</t>
  </si>
  <si>
    <t>КСК "Олимп" /
Санкт-Петербург</t>
  </si>
  <si>
    <t>015712</t>
  </si>
  <si>
    <t>082909</t>
  </si>
  <si>
    <t>024890</t>
  </si>
  <si>
    <t>Венидиктова П.</t>
  </si>
  <si>
    <t xml:space="preserve"> 046512</t>
  </si>
  <si>
    <t>Воронина Е.И.</t>
  </si>
  <si>
    <t xml:space="preserve">038810 </t>
  </si>
  <si>
    <t>Кондратьв Е.</t>
  </si>
  <si>
    <t>КСК "Вента" /
Санкт-Петербург</t>
  </si>
  <si>
    <t>041485</t>
  </si>
  <si>
    <t>025865</t>
  </si>
  <si>
    <t>Ядова С.Н.</t>
  </si>
  <si>
    <t>Лукашевич М.</t>
  </si>
  <si>
    <t>Ч.вл/
 Ленинградская область</t>
  </si>
  <si>
    <t xml:space="preserve"> 152606</t>
  </si>
  <si>
    <t>057608</t>
  </si>
  <si>
    <t>011799</t>
  </si>
  <si>
    <t>029485</t>
  </si>
  <si>
    <t>Петракова И.Е.</t>
  </si>
  <si>
    <t>Гуреева И.Э.</t>
  </si>
  <si>
    <t>КСК "Петростиль" / 
Ленинградская область</t>
  </si>
  <si>
    <r>
      <t xml:space="preserve">БИТЕРЯКОВА </t>
    </r>
    <r>
      <rPr>
        <sz val="11"/>
        <rFont val="Times New Roman"/>
        <family val="1"/>
        <charset val="204"/>
      </rPr>
      <t>Мария, 2009</t>
    </r>
  </si>
  <si>
    <r>
      <t xml:space="preserve">ГОДОВИКОВА </t>
    </r>
    <r>
      <rPr>
        <sz val="11"/>
        <rFont val="Times New Roman"/>
        <family val="1"/>
        <charset val="204"/>
      </rPr>
      <t>Варвара, 2010</t>
    </r>
  </si>
  <si>
    <r>
      <t xml:space="preserve">ПОДКОПАЕВ </t>
    </r>
    <r>
      <rPr>
        <sz val="11"/>
        <rFont val="Times New Roman"/>
        <family val="1"/>
        <charset val="204"/>
      </rPr>
      <t>Николай, 2011</t>
    </r>
  </si>
  <si>
    <r>
      <t xml:space="preserve">МУДРЯКОВА </t>
    </r>
    <r>
      <rPr>
        <sz val="11"/>
        <rFont val="Times New Roman"/>
        <family val="1"/>
        <charset val="204"/>
      </rPr>
      <t>София, 2010</t>
    </r>
  </si>
  <si>
    <r>
      <t>АРТАМОНОВА</t>
    </r>
    <r>
      <rPr>
        <sz val="11"/>
        <rFont val="Times New Roman"/>
        <family val="1"/>
        <charset val="204"/>
      </rPr>
      <t xml:space="preserve"> Екатерина, 2009</t>
    </r>
  </si>
  <si>
    <r>
      <t xml:space="preserve">КУПРЯШИНА </t>
    </r>
    <r>
      <rPr>
        <sz val="11"/>
        <rFont val="Times New Roman"/>
        <family val="1"/>
        <charset val="204"/>
      </rPr>
      <t>Елизавета, 2009</t>
    </r>
  </si>
  <si>
    <r>
      <t xml:space="preserve">ЕРОХОВА </t>
    </r>
    <r>
      <rPr>
        <sz val="11"/>
        <rFont val="Times New Roman"/>
        <family val="1"/>
        <charset val="204"/>
      </rPr>
      <t>Арина, 2010</t>
    </r>
  </si>
  <si>
    <r>
      <t xml:space="preserve">ГРИГОРЬЕВА </t>
    </r>
    <r>
      <rPr>
        <sz val="11"/>
        <rFont val="Times New Roman"/>
        <family val="1"/>
        <charset val="204"/>
      </rPr>
      <t>Ксения, 2012</t>
    </r>
  </si>
  <si>
    <r>
      <t xml:space="preserve">ЕВДОКИМОВА </t>
    </r>
    <r>
      <rPr>
        <sz val="11"/>
        <rFont val="Times New Roman"/>
        <family val="1"/>
        <charset val="204"/>
      </rPr>
      <t>Арина, 2009</t>
    </r>
  </si>
  <si>
    <r>
      <t xml:space="preserve">МАРТЕМЬЯНОВА </t>
    </r>
    <r>
      <rPr>
        <sz val="11"/>
        <rFont val="Times New Roman"/>
        <family val="1"/>
        <charset val="204"/>
      </rPr>
      <t>Владислава, 2012</t>
    </r>
  </si>
  <si>
    <r>
      <t xml:space="preserve">ХАСАНОВА </t>
    </r>
    <r>
      <rPr>
        <sz val="11"/>
        <rFont val="Times New Roman"/>
        <family val="1"/>
        <charset val="204"/>
      </rPr>
      <t>Анна, 2010</t>
    </r>
  </si>
  <si>
    <r>
      <t xml:space="preserve">МОРИНА </t>
    </r>
    <r>
      <rPr>
        <sz val="11"/>
        <rFont val="Times New Roman"/>
        <family val="1"/>
        <charset val="204"/>
      </rPr>
      <t>Вера</t>
    </r>
  </si>
  <si>
    <r>
      <t xml:space="preserve">ЯДОВА </t>
    </r>
    <r>
      <rPr>
        <sz val="11"/>
        <rFont val="Times New Roman"/>
        <family val="1"/>
        <charset val="204"/>
      </rPr>
      <t>Софья</t>
    </r>
  </si>
  <si>
    <r>
      <t xml:space="preserve">БИТЕРЯКОВА </t>
    </r>
    <r>
      <rPr>
        <sz val="11"/>
        <rFont val="Times New Roman"/>
        <family val="1"/>
        <charset val="204"/>
      </rPr>
      <t>Анна, 2006</t>
    </r>
  </si>
  <si>
    <r>
      <t xml:space="preserve">ЗЕЛЕНИНА </t>
    </r>
    <r>
      <rPr>
        <sz val="11"/>
        <rFont val="Times New Roman"/>
        <family val="1"/>
        <charset val="204"/>
      </rPr>
      <t>Евгения, 2008</t>
    </r>
  </si>
  <si>
    <r>
      <t xml:space="preserve">ВЕНИДИКТОВА </t>
    </r>
    <r>
      <rPr>
        <sz val="11"/>
        <rFont val="Times New Roman"/>
        <family val="1"/>
        <charset val="204"/>
      </rPr>
      <t>Полина</t>
    </r>
  </si>
  <si>
    <r>
      <t xml:space="preserve">ИЗЮМИНКА-16, </t>
    </r>
    <r>
      <rPr>
        <sz val="11"/>
        <rFont val="Times New Roman"/>
        <family val="1"/>
        <charset val="204"/>
      </rPr>
      <t>коб, чал, полукр, Россия</t>
    </r>
  </si>
  <si>
    <r>
      <t>ПРИНЦЕССА</t>
    </r>
    <r>
      <rPr>
        <sz val="11"/>
        <rFont val="Times New Roman"/>
        <family val="1"/>
        <charset val="204"/>
      </rPr>
      <t>-12, коб., рыж., полукр., Прибой, Краснодарский край</t>
    </r>
  </si>
  <si>
    <r>
      <t>ДАЙМОНД</t>
    </r>
    <r>
      <rPr>
        <sz val="11"/>
        <rFont val="Times New Roman"/>
        <family val="1"/>
        <charset val="204"/>
      </rPr>
      <t xml:space="preserve">-15 (), жер., чал., уэльск. пони, Отважное Сердце, Архангельская область </t>
    </r>
  </si>
  <si>
    <r>
      <t>МАТЕО</t>
    </r>
    <r>
      <rPr>
        <sz val="11"/>
        <rFont val="Times New Roman"/>
        <family val="1"/>
        <charset val="204"/>
      </rPr>
      <t>-12, мерин, гн. полукр., Тайбэй, Россия</t>
    </r>
  </si>
  <si>
    <r>
      <t xml:space="preserve">ПРУДЭНТ-07, </t>
    </r>
    <r>
      <rPr>
        <sz val="11"/>
        <rFont val="Times New Roman"/>
        <family val="1"/>
        <charset val="204"/>
      </rPr>
      <t>мер, сер, ган,Дрейф, Россия</t>
    </r>
  </si>
  <si>
    <r>
      <t>ЛЕДИ ХИЛЛТОП</t>
    </r>
    <r>
      <rPr>
        <sz val="11"/>
        <rFont val="Times New Roman"/>
        <family val="1"/>
        <charset val="204"/>
      </rPr>
      <t>-15, коб., игрен., полукр., Хэппи Вей, Россия</t>
    </r>
  </si>
  <si>
    <r>
      <t xml:space="preserve">ДИА ДЕ ЛА ЛУНА-10, </t>
    </r>
    <r>
      <rPr>
        <sz val="11"/>
        <rFont val="Times New Roman"/>
        <family val="1"/>
        <charset val="204"/>
      </rPr>
      <t>коб, сер.</t>
    </r>
  </si>
  <si>
    <r>
      <t xml:space="preserve">МИРАЖ-12, </t>
    </r>
    <r>
      <rPr>
        <sz val="11"/>
        <rFont val="Times New Roman"/>
        <family val="1"/>
        <charset val="204"/>
      </rPr>
      <t>мер, пег, полукр, Муран, Россия</t>
    </r>
  </si>
  <si>
    <r>
      <t xml:space="preserve">ФАВОРА-18, </t>
    </r>
    <r>
      <rPr>
        <sz val="11"/>
        <rFont val="Times New Roman"/>
        <family val="1"/>
        <charset val="204"/>
      </rPr>
      <t>коб, гн, полукр, Вильямс, Россия</t>
    </r>
  </si>
  <si>
    <r>
      <t>ЛАРА</t>
    </r>
    <r>
      <rPr>
        <sz val="11"/>
        <rFont val="Times New Roman"/>
        <family val="1"/>
        <charset val="204"/>
      </rPr>
      <t xml:space="preserve">-08, коб., игрен., полукр., Руслан, Россия </t>
    </r>
  </si>
  <si>
    <r>
      <t xml:space="preserve">ВИЛЛ ТУ ВИН-10, </t>
    </r>
    <r>
      <rPr>
        <sz val="11"/>
        <rFont val="Times New Roman"/>
        <family val="1"/>
        <charset val="204"/>
      </rPr>
      <t>коб, бур, ган, Ворлд Даймонд О, Россия</t>
    </r>
  </si>
  <si>
    <r>
      <t xml:space="preserve">ЗАРА ПЕТРО-18, </t>
    </r>
    <r>
      <rPr>
        <sz val="11"/>
        <rFont val="Times New Roman"/>
        <family val="1"/>
        <charset val="204"/>
      </rPr>
      <t>коб, вор, полукр, Профи фон Зевс, Россия</t>
    </r>
  </si>
  <si>
    <r>
      <t xml:space="preserve">ЗОИ-17, (146) </t>
    </r>
    <r>
      <rPr>
        <sz val="11"/>
        <rFont val="Times New Roman"/>
        <family val="1"/>
        <charset val="204"/>
      </rPr>
      <t>коб, сер, полукр, Россия</t>
    </r>
  </si>
  <si>
    <t>Кушнир М.С. - ВК - Ленинградская область</t>
  </si>
  <si>
    <t>искл</t>
  </si>
  <si>
    <r>
      <t>ШЕДОУ-</t>
    </r>
    <r>
      <rPr>
        <sz val="11"/>
        <rFont val="Times New Roman"/>
        <family val="1"/>
        <charset val="204"/>
      </rPr>
      <t>05 (120), мер.. вор., уэльск. пони, Фрисиас Нандо, Бельгия</t>
    </r>
  </si>
  <si>
    <t>ч/в/
Санкт-Петербург</t>
  </si>
  <si>
    <r>
      <rPr>
        <b/>
        <sz val="16"/>
        <rFont val="Times New Roman"/>
        <family val="1"/>
        <charset val="204"/>
      </rPr>
      <t xml:space="preserve">КУБОК КСК «ВЕНТА-АРЕНА»
</t>
    </r>
    <r>
      <rPr>
        <sz val="12"/>
        <rFont val="Times New Roman"/>
        <family val="1"/>
        <charset val="204"/>
      </rPr>
      <t>выездка – Большой круг, выездка – Малый круг</t>
    </r>
    <r>
      <rPr>
        <sz val="10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КУБОК РОО "ФКС СПБ" СРЕДИ ВСАДНИКОВ НА ЛОШАДЯХ ДО 150СМ В ХОЛКЕ, ФИНАЛ</t>
    </r>
    <r>
      <rPr>
        <sz val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выездка (высота до 150см в холке)</t>
    </r>
    <r>
      <rPr>
        <sz val="10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 xml:space="preserve">КУБОК РОО "ФКС СПБ" СРЕДИ ЛЮБИТЕЛЕЙ, ЭТАП
</t>
    </r>
    <r>
      <rPr>
        <sz val="12"/>
        <rFont val="Times New Roman"/>
        <family val="1"/>
        <charset val="204"/>
      </rPr>
      <t xml:space="preserve">выездка – Малый круг
</t>
    </r>
    <r>
      <rPr>
        <b/>
        <sz val="16"/>
        <rFont val="Times New Roman"/>
        <family val="1"/>
        <charset val="204"/>
      </rPr>
      <t>КУБОК MAXIMA PARK, ЭТАП</t>
    </r>
  </si>
  <si>
    <t>мальчики и девочки 9-12 лет, мальчики и девочки 12-16 лет, мальчики и девочки 10-14 лет, юноши и девушки 14-18 лет, мужчины и женщины</t>
  </si>
  <si>
    <r>
      <rPr>
        <b/>
        <sz val="16"/>
        <rFont val="Times New Roman"/>
        <family val="1"/>
        <charset val="204"/>
      </rPr>
      <t xml:space="preserve">КУБОК КСК "ВЕНТА-АРЕНА"
КУБОК MAXIMA PARK, ЭТАП
</t>
    </r>
    <r>
      <rPr>
        <sz val="12"/>
        <rFont val="Times New Roman"/>
        <family val="1"/>
        <charset val="204"/>
      </rPr>
      <t>РЕГИОНАЛЬНЫЕ СОРЕВНОВАНИЯ</t>
    </r>
    <r>
      <rPr>
        <sz val="10"/>
        <rFont val="Times New Roman"/>
        <family val="1"/>
        <charset val="204"/>
      </rPr>
      <t xml:space="preserve">
мальчики и девочки 10-14 лет</t>
    </r>
  </si>
  <si>
    <r>
      <t xml:space="preserve">КУБОК РОО "ФКС СПБ" СРЕДИ ВСАДНИКОВ НА ЛОШАДЯХ ДО 150СМ В ХОЛКЕ, ФИНАЛ
</t>
    </r>
    <r>
      <rPr>
        <sz val="12"/>
        <rFont val="Times New Roman"/>
        <family val="1"/>
        <charset val="204"/>
      </rPr>
      <t>КЛУБНЫЕ СОРЕВНОВАНИЯ
мальчики и девочки 9-12 лет</t>
    </r>
  </si>
  <si>
    <r>
      <t xml:space="preserve">Судьи: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 - Лудина И. - ВК - Санкт-Петербург</t>
    </r>
    <r>
      <rPr>
        <sz val="12"/>
        <rFont val="Times New Roman"/>
        <family val="1"/>
        <charset val="204"/>
      </rPr>
      <t>, Е - Русинова Е. - ВК - Ленинградская область, Ганюшкина Л. - 1К - Санкт-Петербург</t>
    </r>
  </si>
  <si>
    <r>
      <rPr>
        <b/>
        <sz val="16"/>
        <rFont val="Times New Roman"/>
        <family val="1"/>
        <charset val="204"/>
      </rPr>
      <t xml:space="preserve">КУБОК КСК "ВЕНТА-АРЕНА"
КУБОК MAXIMA PARK, ЭТАП
</t>
    </r>
    <r>
      <rPr>
        <sz val="12"/>
        <rFont val="Times New Roman"/>
        <family val="1"/>
        <charset val="204"/>
      </rPr>
      <t>КЛУБНЫЕ СОРЕВНОВАНИЯ</t>
    </r>
    <r>
      <rPr>
        <sz val="10"/>
        <rFont val="Times New Roman"/>
        <family val="1"/>
        <charset val="204"/>
      </rPr>
      <t xml:space="preserve">
мужчины и женщины</t>
    </r>
  </si>
  <si>
    <r>
      <t xml:space="preserve">КУБОК КСК "ВЕНТА-АРЕНА"
КУБОК MAXIMA PARK, ЭТАП
</t>
    </r>
    <r>
      <rPr>
        <sz val="12"/>
        <rFont val="Times New Roman"/>
        <family val="1"/>
        <charset val="204"/>
      </rPr>
      <t>КЛУБНЫЕ СОРЕВНОВАНИЯ
мужчины и женщины</t>
    </r>
  </si>
  <si>
    <t>л</t>
  </si>
  <si>
    <t>013378</t>
  </si>
  <si>
    <t>005200</t>
  </si>
  <si>
    <t>Таиров А.</t>
  </si>
  <si>
    <t>Огулова Н.</t>
  </si>
  <si>
    <t>ч/в / 
Ленинградская область</t>
  </si>
  <si>
    <t>138104</t>
  </si>
  <si>
    <t>025558</t>
  </si>
  <si>
    <t>Глузман Е.</t>
  </si>
  <si>
    <t>020775</t>
  </si>
  <si>
    <t>017241</t>
  </si>
  <si>
    <t>Гринберг О.</t>
  </si>
  <si>
    <t>КСК "Вента" / 
Ленинградская область</t>
  </si>
  <si>
    <t>026783</t>
  </si>
  <si>
    <t>061799</t>
  </si>
  <si>
    <t>Проткова Ю.</t>
  </si>
  <si>
    <t>Потоцкий Д.</t>
  </si>
  <si>
    <t>КСК "Платан и компания" /
Санкт-Петербург</t>
  </si>
  <si>
    <t>ЧК "Эталон" / 
Тульская область</t>
  </si>
  <si>
    <t>юн</t>
  </si>
  <si>
    <t>058905</t>
  </si>
  <si>
    <t>023273</t>
  </si>
  <si>
    <t>Сергеенко Н.</t>
  </si>
  <si>
    <t>КСК "Приор" / 
Ленинградская область</t>
  </si>
  <si>
    <t>034407</t>
  </si>
  <si>
    <t>020554</t>
  </si>
  <si>
    <t>Мельник В.</t>
  </si>
  <si>
    <r>
      <t xml:space="preserve">НИКОЛАЕВА </t>
    </r>
    <r>
      <rPr>
        <sz val="11"/>
        <rFont val="Times New Roman"/>
        <family val="1"/>
        <charset val="204"/>
      </rPr>
      <t>Ирина</t>
    </r>
  </si>
  <si>
    <r>
      <t xml:space="preserve">САЗОНОВА </t>
    </r>
    <r>
      <rPr>
        <sz val="11"/>
        <rFont val="Times New Roman"/>
        <family val="1"/>
        <charset val="204"/>
      </rPr>
      <t>Алина, 2003</t>
    </r>
  </si>
  <si>
    <r>
      <t xml:space="preserve">ЗУБОВА </t>
    </r>
    <r>
      <rPr>
        <sz val="11"/>
        <rFont val="Times New Roman"/>
        <family val="1"/>
        <charset val="204"/>
      </rPr>
      <t>Валентина</t>
    </r>
  </si>
  <si>
    <r>
      <t xml:space="preserve">ГЛУЗМАН </t>
    </r>
    <r>
      <rPr>
        <sz val="11"/>
        <rFont val="Times New Roman"/>
        <family val="1"/>
        <charset val="204"/>
      </rPr>
      <t>Полина, 2004</t>
    </r>
  </si>
  <si>
    <r>
      <t xml:space="preserve">ГРИНБЕРГ </t>
    </r>
    <r>
      <rPr>
        <sz val="11"/>
        <rFont val="Times New Roman"/>
        <family val="1"/>
        <charset val="204"/>
      </rPr>
      <t>Олеся</t>
    </r>
  </si>
  <si>
    <r>
      <t xml:space="preserve">ЛЕОНОВА-ИЛЬМОВСКАЯ </t>
    </r>
    <r>
      <rPr>
        <sz val="11"/>
        <rFont val="Times New Roman"/>
        <family val="1"/>
        <charset val="204"/>
      </rPr>
      <t xml:space="preserve">Марина </t>
    </r>
  </si>
  <si>
    <r>
      <t xml:space="preserve">МИХАЙЛОВА </t>
    </r>
    <r>
      <rPr>
        <sz val="11"/>
        <rFont val="Times New Roman"/>
        <family val="1"/>
        <charset val="204"/>
      </rPr>
      <t>Дария</t>
    </r>
  </si>
  <si>
    <r>
      <t xml:space="preserve">ЧУДАКОВ </t>
    </r>
    <r>
      <rPr>
        <sz val="11"/>
        <rFont val="Times New Roman"/>
        <family val="1"/>
        <charset val="204"/>
      </rPr>
      <t>Илья, 2005</t>
    </r>
  </si>
  <si>
    <r>
      <t xml:space="preserve">СЕРГЕЕНКО </t>
    </r>
    <r>
      <rPr>
        <sz val="11"/>
        <rFont val="Times New Roman"/>
        <family val="1"/>
        <charset val="204"/>
      </rPr>
      <t>Мария, 2005</t>
    </r>
  </si>
  <si>
    <r>
      <t xml:space="preserve">СТЕПАНЕНКО </t>
    </r>
    <r>
      <rPr>
        <sz val="11"/>
        <rFont val="Times New Roman"/>
        <family val="1"/>
        <charset val="204"/>
      </rPr>
      <t>Николай, 2008</t>
    </r>
  </si>
  <si>
    <r>
      <t xml:space="preserve">МАТЮХИНА </t>
    </r>
    <r>
      <rPr>
        <sz val="11"/>
        <rFont val="Times New Roman"/>
        <family val="1"/>
        <charset val="204"/>
      </rPr>
      <t>Екатерина, 2007</t>
    </r>
  </si>
  <si>
    <r>
      <t>ГЕРЦОГ</t>
    </r>
    <r>
      <rPr>
        <sz val="11"/>
        <rFont val="Times New Roman"/>
        <family val="1"/>
        <charset val="204"/>
      </rPr>
      <t>-05, мер., вор., ганн., Хохадел, Германия</t>
    </r>
  </si>
  <si>
    <r>
      <t>РАДИЙ</t>
    </r>
    <r>
      <rPr>
        <sz val="11"/>
        <color indexed="8"/>
        <rFont val="Times New Roman"/>
        <family val="1"/>
        <charset val="204"/>
      </rPr>
      <t xml:space="preserve">-06, мер., зол.-рыж., буден., Раскат, Ростовская область </t>
    </r>
  </si>
  <si>
    <r>
      <t>БЛАГОВЕСТ</t>
    </r>
    <r>
      <rPr>
        <sz val="11"/>
        <rFont val="Times New Roman"/>
        <family val="1"/>
        <charset val="204"/>
      </rPr>
      <t>-13, мер., вор., русск. верх., Барон, Старожиловский к/з</t>
    </r>
  </si>
  <si>
    <r>
      <t>ЭНКАНТАДО</t>
    </r>
    <r>
      <rPr>
        <sz val="11"/>
        <rFont val="Times New Roman"/>
        <family val="1"/>
        <charset val="204"/>
      </rPr>
      <t>-14, мер., бур., ганн., Баллетмейстер, Украина</t>
    </r>
  </si>
  <si>
    <r>
      <t>САНГРИЯ</t>
    </r>
    <r>
      <rPr>
        <sz val="11"/>
        <rFont val="Times New Roman"/>
        <family val="1"/>
        <charset val="204"/>
      </rPr>
      <t>-13, коб., гнед., вестф., Сан Доминик, Германия</t>
    </r>
  </si>
  <si>
    <r>
      <t xml:space="preserve">КАВАЛЕР-05, </t>
    </r>
    <r>
      <rPr>
        <sz val="11"/>
        <rFont val="Times New Roman"/>
        <family val="1"/>
        <charset val="204"/>
      </rPr>
      <t>мер, гнед, ган, Кайот Агли, Россия</t>
    </r>
  </si>
  <si>
    <r>
      <t xml:space="preserve">БАКХАШ-11, </t>
    </r>
    <r>
      <rPr>
        <sz val="11"/>
        <rFont val="Times New Roman"/>
        <family val="1"/>
        <charset val="204"/>
      </rPr>
      <t>мер, гн, ган, Хопс, Россия</t>
    </r>
  </si>
  <si>
    <r>
      <t>МОРИС</t>
    </r>
    <r>
      <rPr>
        <sz val="11"/>
        <rFont val="Times New Roman"/>
        <family val="1"/>
        <charset val="204"/>
      </rPr>
      <t>-12, мер., карак., полукр., Мускат, Россия</t>
    </r>
  </si>
  <si>
    <r>
      <t>КИАН</t>
    </r>
    <r>
      <rPr>
        <sz val="11"/>
        <rFont val="Times New Roman"/>
        <family val="1"/>
        <charset val="204"/>
      </rPr>
      <t>-15, мер., т.-гнед., KWPN, Фор Грибальди, Нидерланды</t>
    </r>
  </si>
  <si>
    <r>
      <t>ВАНЕССА ФОН КАРЦЕВО</t>
    </r>
    <r>
      <rPr>
        <sz val="11"/>
        <rFont val="Times New Roman"/>
        <family val="1"/>
        <charset val="204"/>
      </rPr>
      <t>-15, коб., вор., Джерке Ван Коуденбургх, ПКФ "Карцево"</t>
    </r>
  </si>
  <si>
    <r>
      <t>БЛЮ АЙС</t>
    </r>
    <r>
      <rPr>
        <sz val="11"/>
        <rFont val="Times New Roman"/>
        <family val="1"/>
        <charset val="204"/>
      </rPr>
      <t>-12 (147), мер., рыж.-пег., лошадь класса пони, неизв., Россия</t>
    </r>
  </si>
  <si>
    <t xml:space="preserve">Предварительный приз - юноши </t>
  </si>
  <si>
    <r>
      <t xml:space="preserve">КУБОК КСК "ВЕНТА-АРЕНА"
КУБОК РОО "ФКС СПБ" СРЕДИ ВСАДНИКОВ НА ЛОШАДЯХ ДО 150СМ В ХОЛКЕ, ФИНАЛ
КУБОК РОО "ФКС СПБ" СРЕДИ ЛЮБИТЕЛЕЙ
КУБОК MAXIMA PARK, ЭТАП
</t>
    </r>
    <r>
      <rPr>
        <sz val="10"/>
        <color indexed="8"/>
        <rFont val="Times New Roman"/>
        <family val="1"/>
        <charset val="204"/>
      </rPr>
      <t>выездка – Большой круг, выездка – Малый круг, выездка - высота в холке до 150см в холке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>РЕГИОНАЛЬНЫЕ СОРЕВНОВАНИЯ
КЛУБНЫЕ СОРЕВНОВАНИЯ</t>
    </r>
  </si>
  <si>
    <t>Кушнир М.С.</t>
  </si>
  <si>
    <t>Ганюшкина Л.А.</t>
  </si>
  <si>
    <t>Егорова А.А.</t>
  </si>
  <si>
    <t>Березкина А.Д.</t>
  </si>
  <si>
    <t>2К</t>
  </si>
  <si>
    <t>Громова М.</t>
  </si>
  <si>
    <t>Шкребий Э.</t>
  </si>
  <si>
    <r>
      <rPr>
        <b/>
        <sz val="16"/>
        <rFont val="Times New Roman"/>
        <family val="1"/>
        <charset val="204"/>
      </rPr>
      <t xml:space="preserve">КУБОК РОО "ФКС СПБ" СРЕДИ ЛЮБИТЕЛЕЙ
КУБОК MAXIMA PARK, ЭТАП
</t>
    </r>
    <r>
      <rPr>
        <sz val="12"/>
        <rFont val="Times New Roman"/>
        <family val="1"/>
        <charset val="204"/>
      </rPr>
      <t>РЕГИОНАЛЬНЫЕ СОРЕВНОВАНИЯ</t>
    </r>
    <r>
      <rPr>
        <sz val="10"/>
        <rFont val="Times New Roman"/>
        <family val="1"/>
        <charset val="204"/>
      </rPr>
      <t xml:space="preserve">
мужчины и женщины</t>
    </r>
  </si>
  <si>
    <t>Предварительный приз - юноши / любители уровень 3</t>
  </si>
  <si>
    <r>
      <t xml:space="preserve">Судьи: </t>
    </r>
    <r>
      <rPr>
        <sz val="12"/>
        <rFont val="Times New Roman"/>
        <family val="1"/>
        <charset val="204"/>
      </rPr>
      <t xml:space="preserve"> Е - Кушнир М. - ВК - Ленинградская область, </t>
    </r>
    <r>
      <rPr>
        <b/>
        <sz val="12"/>
        <rFont val="Times New Roman"/>
        <family val="1"/>
        <charset val="204"/>
      </rPr>
      <t>С - Ганюшкина Л. - 1К - Санкт-Петербург</t>
    </r>
    <r>
      <rPr>
        <sz val="12"/>
        <rFont val="Times New Roman"/>
        <family val="1"/>
        <charset val="204"/>
      </rPr>
      <t>, М - Русинова Е. - ВК - Ленинградская область</t>
    </r>
  </si>
  <si>
    <r>
      <rPr>
        <b/>
        <sz val="16"/>
        <rFont val="Times New Roman"/>
        <family val="1"/>
        <charset val="204"/>
      </rPr>
      <t xml:space="preserve">КУБОК КСК "ВЕНТА-АРЕНА"
КУБОК MAXIMA PARK, ЭТАП
</t>
    </r>
    <r>
      <rPr>
        <sz val="12"/>
        <rFont val="Times New Roman"/>
        <family val="1"/>
        <charset val="204"/>
      </rPr>
      <t>РЕГИОНАЛЬНЫЕ СОРЕВНОВАНИЯ</t>
    </r>
    <r>
      <rPr>
        <sz val="10"/>
        <rFont val="Times New Roman"/>
        <family val="1"/>
        <charset val="204"/>
      </rPr>
      <t xml:space="preserve">
мужчины и женщины</t>
    </r>
  </si>
  <si>
    <t>Предварительный приз - юноши / общий зачет</t>
  </si>
  <si>
    <r>
      <rPr>
        <b/>
        <sz val="16"/>
        <rFont val="Times New Roman"/>
        <family val="1"/>
        <charset val="204"/>
      </rPr>
      <t xml:space="preserve">КУБОК КСК "ВЕНТА-АРЕНА"
КУБОК MAXIMA PARK, ЭТАП
</t>
    </r>
    <r>
      <rPr>
        <sz val="12"/>
        <rFont val="Times New Roman"/>
        <family val="1"/>
        <charset val="204"/>
      </rPr>
      <t>РЕГИОНАЛЬНЫЕ СОРЕВНОВАНИЯ</t>
    </r>
    <r>
      <rPr>
        <sz val="10"/>
        <rFont val="Times New Roman"/>
        <family val="1"/>
        <charset val="204"/>
      </rPr>
      <t xml:space="preserve">
юноши и девушки 14-18 лет</t>
    </r>
  </si>
  <si>
    <t>Федорова Ю.</t>
  </si>
  <si>
    <t>КСК "Виннер" /
Санкт-Петербург</t>
  </si>
  <si>
    <t>Кочетова Л.</t>
  </si>
  <si>
    <t>КСК "Факт" /
Санкт-Петербург</t>
  </si>
  <si>
    <r>
      <t xml:space="preserve">КРАВЧУК </t>
    </r>
    <r>
      <rPr>
        <sz val="11"/>
        <rFont val="Times New Roman"/>
        <family val="1"/>
        <charset val="204"/>
      </rPr>
      <t>Александра, 2006</t>
    </r>
  </si>
  <si>
    <r>
      <t xml:space="preserve">ФЕДОРОВА </t>
    </r>
    <r>
      <rPr>
        <sz val="11"/>
        <rFont val="Times New Roman"/>
        <family val="1"/>
        <charset val="204"/>
      </rPr>
      <t>Александра, 2008</t>
    </r>
  </si>
  <si>
    <r>
      <t xml:space="preserve">СЕРГАЧЕВА </t>
    </r>
    <r>
      <rPr>
        <sz val="11"/>
        <rFont val="Times New Roman"/>
        <family val="1"/>
        <charset val="204"/>
      </rPr>
      <t>Диана, 2004</t>
    </r>
  </si>
  <si>
    <r>
      <t xml:space="preserve">БАВКОВА </t>
    </r>
    <r>
      <rPr>
        <sz val="11"/>
        <rFont val="Times New Roman"/>
        <family val="1"/>
        <charset val="204"/>
      </rPr>
      <t>Василиса, 2005</t>
    </r>
  </si>
  <si>
    <r>
      <t xml:space="preserve">ГЕРАСИМОВА </t>
    </r>
    <r>
      <rPr>
        <sz val="11"/>
        <rFont val="Times New Roman"/>
        <family val="1"/>
        <charset val="204"/>
      </rPr>
      <t>Элина, 2008</t>
    </r>
  </si>
  <si>
    <r>
      <t>ЭРЕНПРАЙС</t>
    </r>
    <r>
      <rPr>
        <sz val="11"/>
        <rFont val="Times New Roman"/>
        <family val="1"/>
        <charset val="204"/>
      </rPr>
      <t>-09, мер., рыж., вестф., Эренпар, Россия</t>
    </r>
  </si>
  <si>
    <r>
      <t>РАЙБЕРИ РЕВЕНТОН</t>
    </r>
    <r>
      <rPr>
        <sz val="11"/>
        <rFont val="Times New Roman"/>
        <family val="1"/>
        <charset val="204"/>
      </rPr>
      <t>-05, мер., гнед., ганн., Руссо, Нидерланды</t>
    </r>
  </si>
  <si>
    <r>
      <t>КОННЕЙРО</t>
    </r>
    <r>
      <rPr>
        <sz val="11"/>
        <rFont val="Times New Roman"/>
        <family val="1"/>
        <charset val="204"/>
      </rPr>
      <t>-16, мер., гнед., латв., Кул Бойс, Латвия</t>
    </r>
  </si>
  <si>
    <r>
      <t xml:space="preserve">ЛЕВИАФАН-05, </t>
    </r>
    <r>
      <rPr>
        <sz val="11"/>
        <rFont val="Times New Roman"/>
        <family val="1"/>
        <charset val="204"/>
      </rPr>
      <t>жер., т.-гнед., голшт., Хайлендер, к/з "Георгенбург"</t>
    </r>
  </si>
  <si>
    <r>
      <t>КАПИТАНО ЗЭД</t>
    </r>
    <r>
      <rPr>
        <sz val="11"/>
        <rFont val="Times New Roman"/>
        <family val="1"/>
        <charset val="204"/>
      </rPr>
      <t>-08,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мер., сер., цанг., Каролус II, Нидерланды </t>
    </r>
  </si>
  <si>
    <r>
      <rPr>
        <b/>
        <sz val="16"/>
        <rFont val="Times New Roman"/>
        <family val="1"/>
        <charset val="204"/>
      </rPr>
      <t>КУБОК КСК "ВЕНТА-АРЕНА"</t>
    </r>
    <r>
      <rPr>
        <b/>
        <sz val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КЛУБНЫЕ СОРЕВНОВАНИЯ</t>
    </r>
    <r>
      <rPr>
        <sz val="10"/>
        <rFont val="Times New Roman"/>
        <family val="1"/>
        <charset val="204"/>
      </rPr>
      <t xml:space="preserve">
мужчины и женщины</t>
    </r>
  </si>
  <si>
    <t>КПП</t>
  </si>
  <si>
    <t>Воронина Е.</t>
  </si>
  <si>
    <t>084601</t>
  </si>
  <si>
    <t>010645</t>
  </si>
  <si>
    <t>Боброва М.</t>
  </si>
  <si>
    <t xml:space="preserve">Жигалова Г. </t>
  </si>
  <si>
    <r>
      <t xml:space="preserve">ПИСАРЕВА </t>
    </r>
    <r>
      <rPr>
        <sz val="11"/>
        <rFont val="Times New Roman"/>
        <family val="1"/>
        <charset val="204"/>
      </rPr>
      <t>Елизавета, 2002</t>
    </r>
  </si>
  <si>
    <r>
      <t xml:space="preserve">МУРАТОВА </t>
    </r>
    <r>
      <rPr>
        <sz val="11"/>
        <rFont val="Times New Roman"/>
        <family val="1"/>
        <charset val="204"/>
      </rPr>
      <t>Екатерина</t>
    </r>
  </si>
  <si>
    <r>
      <t xml:space="preserve">ШЕКО </t>
    </r>
    <r>
      <rPr>
        <sz val="11"/>
        <rFont val="Times New Roman"/>
        <family val="1"/>
        <charset val="204"/>
      </rPr>
      <t>Юлия</t>
    </r>
  </si>
  <si>
    <r>
      <t>ГУДШЕЙПС КАНН</t>
    </r>
    <r>
      <rPr>
        <sz val="11"/>
        <rFont val="Times New Roman"/>
        <family val="1"/>
        <charset val="204"/>
      </rPr>
      <t>-13, мер., вор., фелл пони, Урвинс Джаффа, Чехия</t>
    </r>
  </si>
  <si>
    <r>
      <t>ГЛЭДСТОУН ВДЛ-</t>
    </r>
    <r>
      <rPr>
        <sz val="11"/>
        <rFont val="Times New Roman"/>
        <family val="1"/>
        <charset val="204"/>
      </rPr>
      <t>11, жер., гнед., KWPN, Креспо ВДЛ, Нидерланды</t>
    </r>
  </si>
  <si>
    <r>
      <t>КАПРИОЛЬ В-</t>
    </r>
    <r>
      <rPr>
        <sz val="11"/>
        <rFont val="Times New Roman"/>
        <family val="1"/>
        <charset val="204"/>
      </rPr>
      <t>07, мер., бул., KWPN, Хеммингуэй, Нидерланды</t>
    </r>
  </si>
  <si>
    <r>
      <t xml:space="preserve">РОКИ-05, </t>
    </r>
    <r>
      <rPr>
        <sz val="11"/>
        <rFont val="Times New Roman"/>
        <family val="1"/>
        <charset val="204"/>
      </rPr>
      <t>мер, гн, вестф, Роквелл, Германия</t>
    </r>
  </si>
  <si>
    <t>Командный приз - юноши / общий зачет</t>
  </si>
  <si>
    <r>
      <t xml:space="preserve">Судьи: </t>
    </r>
    <r>
      <rPr>
        <sz val="12"/>
        <rFont val="Times New Roman"/>
        <family val="1"/>
        <charset val="204"/>
      </rPr>
      <t xml:space="preserve"> Е - Ганюшкина Л. - 1К - Санкт-Петербург, </t>
    </r>
    <r>
      <rPr>
        <b/>
        <sz val="12"/>
        <rFont val="Times New Roman"/>
        <family val="1"/>
        <charset val="204"/>
      </rPr>
      <t>С - Кушнир М. - ВК - Ленинградская область</t>
    </r>
    <r>
      <rPr>
        <sz val="12"/>
        <rFont val="Times New Roman"/>
        <family val="1"/>
        <charset val="204"/>
      </rPr>
      <t>, М - Лудина И. - ВК - Санкт-Петербург</t>
    </r>
  </si>
  <si>
    <t xml:space="preserve">ЦКСК "Александрова дача" </t>
  </si>
  <si>
    <t xml:space="preserve">КСК "Петростиль" </t>
  </si>
  <si>
    <t xml:space="preserve">СПб ГБУ СШОР по кс и сп </t>
  </si>
  <si>
    <t xml:space="preserve">ч/в </t>
  </si>
  <si>
    <t xml:space="preserve">КСК "Велес" </t>
  </si>
  <si>
    <t xml:space="preserve">Ч.вл </t>
  </si>
  <si>
    <t xml:space="preserve">КСК "Олимп" </t>
  </si>
  <si>
    <t xml:space="preserve">КСК "Виктори Хорс Клаб" </t>
  </si>
  <si>
    <r>
      <t xml:space="preserve">Судьи: </t>
    </r>
    <r>
      <rPr>
        <sz val="12"/>
        <rFont val="Times New Roman"/>
        <family val="1"/>
        <charset val="204"/>
      </rPr>
      <t xml:space="preserve"> Е - Кушнир М. - ВК - Ленинградская область, </t>
    </r>
    <r>
      <rPr>
        <b/>
        <sz val="12"/>
        <rFont val="Times New Roman"/>
        <family val="1"/>
        <charset val="204"/>
      </rPr>
      <t>С - Русинова Е. - ВК - Ленинградская область</t>
    </r>
    <r>
      <rPr>
        <sz val="12"/>
        <rFont val="Times New Roman"/>
        <family val="1"/>
        <charset val="204"/>
      </rPr>
      <t>, М - Ганюшкина Л. - 1К - Санкт-Петербург</t>
    </r>
  </si>
</sst>
</file>

<file path=xl/styles.xml><?xml version="1.0" encoding="utf-8"?>
<styleSheet xmlns="http://schemas.openxmlformats.org/spreadsheetml/2006/main">
  <numFmts count="19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&quot;р.&quot;;\-#,##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&quot;€&quot;#,##0.00;\-&quot;€&quot;#,##0.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0.0"/>
    <numFmt numFmtId="175" formatCode="_(\$* #,##0.00_);_(\$* \(#,##0.00\);_(\$* \-??_);_(@_)"/>
    <numFmt numFmtId="176" formatCode="_-* #,##0.00&quot;р.&quot;_-;\-* #,##0.00&quot;р.&quot;_-;_-* \-??&quot;р.&quot;_-;_-@_-"/>
    <numFmt numFmtId="177" formatCode="&quot;SFr.&quot;\ #,##0;&quot;SFr.&quot;\ \-#,##0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_-* #,##0.00_р_._-;\-* #,##0.00_р_._-;_-* \-??_р_._-;_-@_-"/>
    <numFmt numFmtId="181" formatCode="000000"/>
    <numFmt numFmtId="182" formatCode="[$-FC19]d\ mmmm\ yyyy\ &quot;г.&quot;"/>
  </numFmts>
  <fonts count="6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7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6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7" fontId="2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8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8" fillId="0" borderId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8" fillId="0" borderId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7" fontId="25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6" fontId="7" fillId="0" borderId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9" fontId="8" fillId="0" borderId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0" fontId="8" fillId="0" borderId="0" applyFill="0" applyBorder="0" applyAlignment="0" applyProtection="0"/>
    <xf numFmtId="167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7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7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8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8" fillId="0" borderId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67" fontId="2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6" fontId="26" fillId="0" borderId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7" fontId="2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6" fontId="26" fillId="0" borderId="0" applyFill="0" applyBorder="0" applyAlignment="0" applyProtection="0"/>
    <xf numFmtId="176" fontId="26" fillId="0" borderId="0" applyFill="0" applyBorder="0" applyAlignment="0" applyProtection="0"/>
    <xf numFmtId="176" fontId="26" fillId="0" borderId="0" applyFill="0" applyBorder="0" applyAlignment="0" applyProtection="0"/>
    <xf numFmtId="171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3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7" fillId="0" borderId="0"/>
    <xf numFmtId="0" fontId="26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6" fillId="0" borderId="0"/>
    <xf numFmtId="0" fontId="8" fillId="0" borderId="0"/>
    <xf numFmtId="0" fontId="7" fillId="0" borderId="0"/>
    <xf numFmtId="0" fontId="8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30" fillId="0" borderId="0"/>
    <xf numFmtId="0" fontId="29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2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180" fontId="8" fillId="0" borderId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0" borderId="0"/>
    <xf numFmtId="0" fontId="7" fillId="0" borderId="0"/>
    <xf numFmtId="167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164" fontId="2" fillId="0" borderId="0" applyFont="0" applyFill="0" applyBorder="0" applyAlignment="0" applyProtection="0"/>
    <xf numFmtId="0" fontId="7" fillId="0" borderId="0"/>
    <xf numFmtId="171" fontId="7" fillId="0" borderId="0" applyFont="0" applyFill="0" applyBorder="0" applyAlignment="0" applyProtection="0"/>
  </cellStyleXfs>
  <cellXfs count="279">
    <xf numFmtId="0" fontId="0" fillId="0" borderId="0" xfId="0"/>
    <xf numFmtId="0" fontId="33" fillId="0" borderId="0" xfId="2235" applyFont="1" applyFill="1" applyAlignment="1" applyProtection="1">
      <alignment horizontal="center" vertical="center" wrapText="1"/>
      <protection locked="0"/>
    </xf>
    <xf numFmtId="0" fontId="33" fillId="0" borderId="0" xfId="2235" applyFont="1" applyFill="1" applyAlignment="1" applyProtection="1">
      <alignment horizontal="center" vertical="center"/>
      <protection locked="0"/>
    </xf>
    <xf numFmtId="0" fontId="22" fillId="0" borderId="0" xfId="2235" applyFont="1" applyFill="1" applyAlignment="1" applyProtection="1">
      <alignment vertical="center"/>
      <protection locked="0"/>
    </xf>
    <xf numFmtId="0" fontId="22" fillId="0" borderId="0" xfId="2246" applyFont="1" applyFill="1" applyAlignment="1" applyProtection="1">
      <alignment horizontal="center" vertical="center" wrapText="1"/>
      <protection locked="0"/>
    </xf>
    <xf numFmtId="0" fontId="22" fillId="0" borderId="0" xfId="2246" applyFont="1" applyFill="1" applyAlignment="1" applyProtection="1">
      <alignment vertical="center"/>
      <protection locked="0"/>
    </xf>
    <xf numFmtId="0" fontId="35" fillId="0" borderId="0" xfId="2240" applyFont="1" applyFill="1" applyAlignment="1" applyProtection="1">
      <alignment horizontal="center" vertical="center"/>
      <protection locked="0"/>
    </xf>
    <xf numFmtId="0" fontId="36" fillId="0" borderId="0" xfId="2246" applyFont="1" applyFill="1" applyAlignment="1" applyProtection="1">
      <alignment vertical="center"/>
      <protection locked="0"/>
    </xf>
    <xf numFmtId="0" fontId="34" fillId="0" borderId="0" xfId="2246" applyFont="1" applyFill="1" applyAlignment="1" applyProtection="1">
      <alignment vertical="center"/>
      <protection locked="0"/>
    </xf>
    <xf numFmtId="0" fontId="33" fillId="0" borderId="0" xfId="2235" applyFont="1" applyFill="1" applyAlignment="1" applyProtection="1">
      <alignment horizontal="center"/>
      <protection locked="0"/>
    </xf>
    <xf numFmtId="0" fontId="37" fillId="0" borderId="0" xfId="2240" applyFont="1" applyFill="1" applyAlignment="1" applyProtection="1">
      <alignment vertical="center"/>
      <protection locked="0"/>
    </xf>
    <xf numFmtId="0" fontId="38" fillId="0" borderId="0" xfId="2246" applyFont="1" applyFill="1" applyProtection="1">
      <protection locked="0"/>
    </xf>
    <xf numFmtId="0" fontId="38" fillId="0" borderId="0" xfId="2246" applyFont="1" applyFill="1" applyAlignment="1" applyProtection="1">
      <alignment wrapText="1"/>
      <protection locked="0"/>
    </xf>
    <xf numFmtId="0" fontId="38" fillId="0" borderId="0" xfId="2246" applyFont="1" applyFill="1" applyAlignment="1" applyProtection="1">
      <alignment shrinkToFit="1"/>
      <protection locked="0"/>
    </xf>
    <xf numFmtId="1" fontId="39" fillId="0" borderId="0" xfId="2246" applyNumberFormat="1" applyFont="1" applyFill="1" applyProtection="1">
      <protection locked="0"/>
    </xf>
    <xf numFmtId="173" fontId="38" fillId="0" borderId="0" xfId="2246" applyNumberFormat="1" applyFont="1" applyFill="1" applyProtection="1">
      <protection locked="0"/>
    </xf>
    <xf numFmtId="0" fontId="39" fillId="0" borderId="0" xfId="2246" applyFont="1" applyFill="1" applyProtection="1">
      <protection locked="0"/>
    </xf>
    <xf numFmtId="173" fontId="39" fillId="0" borderId="0" xfId="2246" applyNumberFormat="1" applyFont="1" applyFill="1" applyProtection="1">
      <protection locked="0"/>
    </xf>
    <xf numFmtId="0" fontId="37" fillId="0" borderId="0" xfId="2244" applyFont="1" applyAlignment="1" applyProtection="1">
      <alignment horizontal="right" vertical="center"/>
      <protection locked="0"/>
    </xf>
    <xf numFmtId="0" fontId="38" fillId="0" borderId="0" xfId="2246" applyFont="1" applyFill="1" applyBorder="1" applyAlignment="1" applyProtection="1">
      <alignment horizontal="right" vertical="center"/>
      <protection locked="0"/>
    </xf>
    <xf numFmtId="0" fontId="38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40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40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38" fillId="0" borderId="10" xfId="2246" applyFont="1" applyFill="1" applyBorder="1" applyAlignment="1" applyProtection="1">
      <alignment horizontal="center" vertical="center" wrapText="1"/>
      <protection locked="0"/>
    </xf>
    <xf numFmtId="0" fontId="38" fillId="0" borderId="10" xfId="2246" applyFont="1" applyFill="1" applyBorder="1" applyAlignment="1" applyProtection="1">
      <alignment horizontal="center" vertical="center" wrapText="1"/>
      <protection locked="0"/>
    </xf>
    <xf numFmtId="0" fontId="33" fillId="0" borderId="10" xfId="2237" applyFont="1" applyFill="1" applyBorder="1" applyAlignment="1" applyProtection="1">
      <alignment horizontal="center" vertical="center"/>
      <protection locked="0"/>
    </xf>
    <xf numFmtId="0" fontId="40" fillId="0" borderId="12" xfId="2246" applyFont="1" applyFill="1" applyBorder="1" applyAlignment="1" applyProtection="1">
      <alignment horizontal="center" vertical="center" textRotation="90" wrapText="1"/>
      <protection locked="0"/>
    </xf>
    <xf numFmtId="173" fontId="38" fillId="0" borderId="10" xfId="2246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2235" applyFont="1" applyFill="1" applyAlignment="1" applyProtection="1">
      <alignment vertical="center"/>
      <protection locked="0"/>
    </xf>
    <xf numFmtId="0" fontId="40" fillId="0" borderId="14" xfId="2246" applyFont="1" applyFill="1" applyBorder="1" applyAlignment="1" applyProtection="1">
      <alignment horizontal="center" vertical="center" textRotation="90" wrapText="1"/>
      <protection locked="0"/>
    </xf>
    <xf numFmtId="1" fontId="41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3" fontId="41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2237" applyFont="1" applyFill="1" applyBorder="1" applyAlignment="1" applyProtection="1">
      <alignment horizontal="center" vertical="center" textRotation="90" wrapText="1"/>
      <protection locked="0"/>
    </xf>
    <xf numFmtId="0" fontId="40" fillId="0" borderId="13" xfId="2246" applyFont="1" applyFill="1" applyBorder="1" applyAlignment="1" applyProtection="1">
      <alignment horizontal="center" vertical="center" textRotation="90" wrapText="1"/>
      <protection locked="0"/>
    </xf>
    <xf numFmtId="0" fontId="35" fillId="0" borderId="10" xfId="2238" applyFont="1" applyFill="1" applyBorder="1" applyAlignment="1" applyProtection="1">
      <alignment horizontal="center" vertical="center" wrapText="1"/>
      <protection locked="0"/>
    </xf>
    <xf numFmtId="0" fontId="42" fillId="0" borderId="10" xfId="2243" applyFont="1" applyFill="1" applyBorder="1" applyAlignment="1" applyProtection="1">
      <alignment horizontal="center" vertical="center"/>
      <protection locked="0"/>
    </xf>
    <xf numFmtId="0" fontId="42" fillId="0" borderId="10" xfId="2245" applyFont="1" applyFill="1" applyBorder="1" applyAlignment="1" applyProtection="1">
      <alignment horizontal="center" vertical="center" wrapText="1"/>
      <protection locked="0"/>
    </xf>
    <xf numFmtId="174" fontId="42" fillId="0" borderId="10" xfId="2235" applyNumberFormat="1" applyFont="1" applyFill="1" applyBorder="1" applyAlignment="1" applyProtection="1">
      <alignment horizontal="center" vertical="center" wrapText="1"/>
      <protection locked="0"/>
    </xf>
    <xf numFmtId="173" fontId="39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2238" applyFont="1" applyFill="1" applyBorder="1" applyAlignment="1" applyProtection="1">
      <alignment horizontal="center" vertical="center" wrapText="1"/>
      <protection locked="0"/>
    </xf>
    <xf numFmtId="0" fontId="38" fillId="0" borderId="10" xfId="2235" applyFont="1" applyFill="1" applyBorder="1" applyAlignment="1" applyProtection="1">
      <alignment horizontal="center" vertical="center" wrapText="1"/>
      <protection locked="0"/>
    </xf>
    <xf numFmtId="173" fontId="41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2235" applyFont="1" applyFill="1" applyBorder="1" applyAlignment="1" applyProtection="1">
      <alignment horizontal="center" vertical="center" wrapText="1"/>
      <protection locked="0"/>
    </xf>
    <xf numFmtId="49" fontId="22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2242" applyFont="1" applyFill="1" applyBorder="1" applyAlignment="1" applyProtection="1">
      <alignment horizontal="center" vertical="center" wrapText="1"/>
      <protection locked="0"/>
    </xf>
    <xf numFmtId="0" fontId="41" fillId="0" borderId="10" xfId="2239" applyFont="1" applyFill="1" applyBorder="1" applyAlignment="1" applyProtection="1">
      <alignment horizontal="center" vertical="center" wrapText="1"/>
      <protection locked="0"/>
    </xf>
    <xf numFmtId="173" fontId="43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2242" applyFont="1" applyFill="1" applyBorder="1" applyAlignment="1" applyProtection="1">
      <alignment horizontal="center" vertical="center" wrapText="1"/>
      <protection locked="0"/>
    </xf>
    <xf numFmtId="0" fontId="41" fillId="48" borderId="0" xfId="2235" applyFont="1" applyFill="1" applyAlignment="1" applyProtection="1">
      <alignment vertical="center"/>
      <protection locked="0"/>
    </xf>
    <xf numFmtId="0" fontId="35" fillId="0" borderId="0" xfId="2238" applyFont="1" applyFill="1" applyBorder="1" applyAlignment="1" applyProtection="1">
      <alignment horizontal="center" vertical="center" wrapText="1"/>
      <protection locked="0"/>
    </xf>
    <xf numFmtId="0" fontId="42" fillId="0" borderId="0" xfId="2243" applyFont="1" applyFill="1" applyBorder="1" applyAlignment="1" applyProtection="1">
      <alignment horizontal="center" vertical="center"/>
      <protection locked="0"/>
    </xf>
    <xf numFmtId="49" fontId="38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42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2249" applyFont="1" applyFill="1" applyBorder="1" applyAlignment="1" applyProtection="1">
      <alignment horizontal="center" vertical="center"/>
      <protection locked="0"/>
    </xf>
    <xf numFmtId="49" fontId="38" fillId="0" borderId="0" xfId="816" applyNumberFormat="1" applyFont="1" applyFill="1" applyBorder="1" applyAlignment="1" applyProtection="1">
      <alignment vertical="center" wrapText="1"/>
      <protection locked="0"/>
    </xf>
    <xf numFmtId="49" fontId="42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815" applyFont="1" applyFill="1" applyBorder="1" applyAlignment="1" applyProtection="1">
      <alignment horizontal="center" vertical="center" wrapText="1"/>
      <protection locked="0"/>
    </xf>
    <xf numFmtId="49" fontId="42" fillId="0" borderId="0" xfId="816" applyNumberFormat="1" applyFont="1" applyFill="1" applyBorder="1" applyAlignment="1" applyProtection="1">
      <alignment horizontal="center" vertical="center"/>
      <protection locked="0"/>
    </xf>
    <xf numFmtId="174" fontId="42" fillId="0" borderId="0" xfId="2235" applyNumberFormat="1" applyFont="1" applyFill="1" applyBorder="1" applyAlignment="1" applyProtection="1">
      <alignment horizontal="center" vertical="center" wrapText="1"/>
      <protection locked="0"/>
    </xf>
    <xf numFmtId="173" fontId="39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2238" applyFont="1" applyFill="1" applyBorder="1" applyAlignment="1" applyProtection="1">
      <alignment horizontal="center" vertical="center" wrapText="1"/>
      <protection locked="0"/>
    </xf>
    <xf numFmtId="0" fontId="38" fillId="0" borderId="0" xfId="2235" applyFont="1" applyFill="1" applyBorder="1" applyAlignment="1" applyProtection="1">
      <alignment horizontal="center" vertical="center" wrapText="1"/>
      <protection locked="0"/>
    </xf>
    <xf numFmtId="1" fontId="41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2235" applyFont="1" applyFill="1" applyBorder="1" applyAlignment="1" applyProtection="1">
      <alignment horizontal="center" vertical="center" wrapText="1"/>
      <protection locked="0"/>
    </xf>
    <xf numFmtId="0" fontId="41" fillId="0" borderId="0" xfId="2235" applyFont="1" applyFill="1" applyAlignment="1" applyProtection="1">
      <alignment vertical="center"/>
      <protection locked="0"/>
    </xf>
    <xf numFmtId="0" fontId="22" fillId="0" borderId="0" xfId="2234" applyFont="1" applyAlignment="1" applyProtection="1">
      <alignment vertical="center"/>
      <protection locked="0"/>
    </xf>
    <xf numFmtId="0" fontId="22" fillId="0" borderId="0" xfId="2235" applyNumberFormat="1" applyFont="1" applyFill="1" applyBorder="1" applyAlignment="1" applyProtection="1">
      <alignment horizontal="center" vertical="center"/>
      <protection locked="0"/>
    </xf>
    <xf numFmtId="0" fontId="22" fillId="0" borderId="0" xfId="2235" applyNumberFormat="1" applyFont="1" applyFill="1" applyBorder="1" applyAlignment="1" applyProtection="1">
      <alignment vertical="center"/>
      <protection locked="0"/>
    </xf>
    <xf numFmtId="1" fontId="22" fillId="0" borderId="0" xfId="2235" applyNumberFormat="1" applyFont="1" applyFill="1" applyAlignment="1" applyProtection="1">
      <alignment vertical="center"/>
      <protection locked="0"/>
    </xf>
    <xf numFmtId="173" fontId="22" fillId="0" borderId="0" xfId="2235" applyNumberFormat="1" applyFont="1" applyFill="1" applyAlignment="1" applyProtection="1">
      <alignment vertical="center"/>
      <protection locked="0"/>
    </xf>
    <xf numFmtId="0" fontId="22" fillId="0" borderId="0" xfId="2233" applyNumberFormat="1" applyFont="1" applyFill="1" applyBorder="1" applyAlignment="1" applyProtection="1">
      <alignment vertical="center"/>
      <protection locked="0"/>
    </xf>
    <xf numFmtId="0" fontId="34" fillId="0" borderId="0" xfId="2241" applyFont="1" applyAlignment="1" applyProtection="1">
      <alignment horizontal="center" vertical="center" wrapText="1"/>
      <protection locked="0"/>
    </xf>
    <xf numFmtId="0" fontId="34" fillId="0" borderId="0" xfId="2241" applyFont="1" applyAlignment="1" applyProtection="1">
      <alignment horizontal="center" vertical="center"/>
      <protection locked="0"/>
    </xf>
    <xf numFmtId="49" fontId="41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2241" applyFont="1" applyFill="1" applyBorder="1" applyAlignment="1" applyProtection="1">
      <alignment horizontal="center" vertical="center" wrapText="1"/>
      <protection locked="0"/>
    </xf>
    <xf numFmtId="49" fontId="41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2241" applyFont="1" applyFill="1" applyBorder="1" applyAlignment="1" applyProtection="1">
      <alignment vertical="center" wrapText="1"/>
      <protection locked="0"/>
    </xf>
    <xf numFmtId="0" fontId="33" fillId="46" borderId="10" xfId="2241" applyFont="1" applyFill="1" applyBorder="1" applyAlignment="1" applyProtection="1">
      <alignment horizontal="left" vertical="center" wrapText="1"/>
      <protection locked="0"/>
    </xf>
    <xf numFmtId="0" fontId="33" fillId="0" borderId="10" xfId="2242" applyFont="1" applyFill="1" applyBorder="1" applyAlignment="1" applyProtection="1">
      <alignment horizontal="left" vertical="center" wrapText="1"/>
      <protection locked="0"/>
    </xf>
    <xf numFmtId="0" fontId="33" fillId="0" borderId="10" xfId="2241" applyFont="1" applyFill="1" applyBorder="1" applyAlignment="1" applyProtection="1">
      <alignment horizontal="left" vertical="center" wrapText="1"/>
      <protection locked="0"/>
    </xf>
    <xf numFmtId="0" fontId="22" fillId="0" borderId="10" xfId="2239" applyFont="1" applyFill="1" applyBorder="1" applyAlignment="1" applyProtection="1">
      <alignment horizontal="center" vertical="center" wrapText="1"/>
      <protection locked="0"/>
    </xf>
    <xf numFmtId="49" fontId="22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2241" applyFont="1" applyFill="1" applyBorder="1" applyAlignment="1" applyProtection="1">
      <alignment horizontal="center" vertical="center" wrapText="1"/>
      <protection locked="0"/>
    </xf>
    <xf numFmtId="49" fontId="22" fillId="46" borderId="10" xfId="2241" applyNumberFormat="1" applyFont="1" applyFill="1" applyBorder="1" applyAlignment="1" applyProtection="1">
      <alignment horizontal="center" vertical="center" wrapText="1"/>
      <protection locked="0"/>
    </xf>
    <xf numFmtId="0" fontId="22" fillId="46" borderId="10" xfId="2241" applyFont="1" applyFill="1" applyBorder="1" applyAlignment="1" applyProtection="1">
      <alignment horizontal="center" vertical="center" wrapText="1"/>
      <protection locked="0"/>
    </xf>
    <xf numFmtId="173" fontId="45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33" fillId="0" borderId="0" xfId="2236" applyFont="1" applyFill="1" applyAlignment="1" applyProtection="1">
      <alignment horizontal="center" vertical="center" wrapText="1"/>
      <protection locked="0"/>
    </xf>
    <xf numFmtId="0" fontId="33" fillId="0" borderId="0" xfId="2236" applyFont="1" applyFill="1" applyAlignment="1" applyProtection="1">
      <alignment horizontal="center" vertical="center"/>
      <protection locked="0"/>
    </xf>
    <xf numFmtId="0" fontId="22" fillId="0" borderId="0" xfId="2236" applyFont="1" applyFill="1" applyAlignment="1" applyProtection="1">
      <alignment vertical="center"/>
      <protection locked="0"/>
    </xf>
    <xf numFmtId="0" fontId="22" fillId="0" borderId="0" xfId="2247" applyFont="1" applyFill="1" applyAlignment="1" applyProtection="1">
      <alignment horizontal="center" vertical="center" wrapText="1"/>
      <protection locked="0"/>
    </xf>
    <xf numFmtId="0" fontId="22" fillId="0" borderId="0" xfId="2247" applyFont="1" applyFill="1" applyAlignment="1" applyProtection="1">
      <alignment vertical="center"/>
      <protection locked="0"/>
    </xf>
    <xf numFmtId="0" fontId="36" fillId="0" borderId="0" xfId="2247" applyFont="1" applyFill="1" applyAlignment="1" applyProtection="1">
      <alignment vertical="center"/>
      <protection locked="0"/>
    </xf>
    <xf numFmtId="0" fontId="34" fillId="0" borderId="0" xfId="2247" applyFont="1" applyFill="1" applyAlignment="1" applyProtection="1">
      <alignment vertical="center"/>
      <protection locked="0"/>
    </xf>
    <xf numFmtId="0" fontId="33" fillId="0" borderId="0" xfId="2236" applyFont="1" applyFill="1" applyAlignment="1" applyProtection="1">
      <alignment horizontal="center"/>
      <protection locked="0"/>
    </xf>
    <xf numFmtId="0" fontId="38" fillId="0" borderId="0" xfId="2247" applyFont="1" applyFill="1" applyProtection="1">
      <protection locked="0"/>
    </xf>
    <xf numFmtId="0" fontId="38" fillId="0" borderId="0" xfId="2247" applyFont="1" applyFill="1" applyAlignment="1" applyProtection="1">
      <alignment wrapText="1"/>
      <protection locked="0"/>
    </xf>
    <xf numFmtId="0" fontId="38" fillId="0" borderId="0" xfId="2247" applyFont="1" applyFill="1" applyAlignment="1" applyProtection="1">
      <alignment shrinkToFit="1"/>
      <protection locked="0"/>
    </xf>
    <xf numFmtId="1" fontId="39" fillId="0" borderId="0" xfId="2247" applyNumberFormat="1" applyFont="1" applyFill="1" applyProtection="1">
      <protection locked="0"/>
    </xf>
    <xf numFmtId="173" fontId="38" fillId="0" borderId="0" xfId="2247" applyNumberFormat="1" applyFont="1" applyFill="1" applyProtection="1">
      <protection locked="0"/>
    </xf>
    <xf numFmtId="0" fontId="39" fillId="0" borderId="0" xfId="2247" applyFont="1" applyFill="1" applyProtection="1">
      <protection locked="0"/>
    </xf>
    <xf numFmtId="173" fontId="39" fillId="0" borderId="0" xfId="2247" applyNumberFormat="1" applyFont="1" applyFill="1" applyProtection="1">
      <protection locked="0"/>
    </xf>
    <xf numFmtId="0" fontId="38" fillId="0" borderId="0" xfId="2247" applyFont="1" applyFill="1" applyBorder="1" applyAlignment="1" applyProtection="1">
      <alignment horizontal="right" vertical="center"/>
      <protection locked="0"/>
    </xf>
    <xf numFmtId="0" fontId="38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40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40" fillId="0" borderId="11" xfId="2247" applyFont="1" applyFill="1" applyBorder="1" applyAlignment="1" applyProtection="1">
      <alignment horizontal="center" vertical="center" textRotation="90" wrapText="1"/>
      <protection locked="0"/>
    </xf>
    <xf numFmtId="0" fontId="38" fillId="0" borderId="10" xfId="2247" applyFont="1" applyFill="1" applyBorder="1" applyAlignment="1" applyProtection="1">
      <alignment horizontal="center" vertical="center" wrapText="1"/>
      <protection locked="0"/>
    </xf>
    <xf numFmtId="0" fontId="38" fillId="0" borderId="10" xfId="2247" applyFont="1" applyFill="1" applyBorder="1" applyAlignment="1" applyProtection="1">
      <alignment horizontal="center" vertical="center" wrapText="1"/>
      <protection locked="0"/>
    </xf>
    <xf numFmtId="0" fontId="33" fillId="0" borderId="10" xfId="2238" applyFont="1" applyFill="1" applyBorder="1" applyAlignment="1" applyProtection="1">
      <alignment horizontal="center" vertical="center"/>
      <protection locked="0"/>
    </xf>
    <xf numFmtId="0" fontId="33" fillId="0" borderId="17" xfId="2238" applyFont="1" applyFill="1" applyBorder="1" applyAlignment="1" applyProtection="1">
      <alignment horizontal="center" vertical="center"/>
      <protection locked="0"/>
    </xf>
    <xf numFmtId="0" fontId="33" fillId="0" borderId="18" xfId="2238" applyFont="1" applyFill="1" applyBorder="1" applyAlignment="1" applyProtection="1">
      <alignment horizontal="center" vertical="center"/>
      <protection locked="0"/>
    </xf>
    <xf numFmtId="0" fontId="33" fillId="0" borderId="19" xfId="2238" applyFont="1" applyFill="1" applyBorder="1" applyAlignment="1" applyProtection="1">
      <alignment horizontal="center" vertical="center"/>
      <protection locked="0"/>
    </xf>
    <xf numFmtId="0" fontId="40" fillId="0" borderId="12" xfId="2247" applyFont="1" applyFill="1" applyBorder="1" applyAlignment="1" applyProtection="1">
      <alignment horizontal="center" vertical="center" textRotation="90" wrapText="1"/>
      <protection locked="0"/>
    </xf>
    <xf numFmtId="173" fontId="38" fillId="0" borderId="10" xfId="2247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2236" applyFont="1" applyFill="1" applyAlignment="1" applyProtection="1">
      <alignment vertical="center"/>
      <protection locked="0"/>
    </xf>
    <xf numFmtId="0" fontId="40" fillId="0" borderId="16" xfId="2247" applyFont="1" applyFill="1" applyBorder="1" applyAlignment="1" applyProtection="1">
      <alignment horizontal="center" vertical="center" textRotation="90" wrapText="1"/>
      <protection locked="0"/>
    </xf>
    <xf numFmtId="0" fontId="40" fillId="0" borderId="15" xfId="2247" applyFont="1" applyFill="1" applyBorder="1" applyAlignment="1" applyProtection="1">
      <alignment horizontal="center" vertical="center" textRotation="90" wrapText="1"/>
      <protection locked="0"/>
    </xf>
    <xf numFmtId="0" fontId="40" fillId="0" borderId="14" xfId="2247" applyFont="1" applyFill="1" applyBorder="1" applyAlignment="1" applyProtection="1">
      <alignment horizontal="center" vertical="center" textRotation="90" wrapText="1"/>
      <protection locked="0"/>
    </xf>
    <xf numFmtId="1" fontId="41" fillId="0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3" fontId="41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2238" applyFont="1" applyFill="1" applyBorder="1" applyAlignment="1" applyProtection="1">
      <alignment horizontal="center" vertical="center" textRotation="90" wrapText="1"/>
      <protection locked="0"/>
    </xf>
    <xf numFmtId="1" fontId="41" fillId="46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0" fontId="40" fillId="0" borderId="13" xfId="2247" applyFont="1" applyFill="1" applyBorder="1" applyAlignment="1" applyProtection="1">
      <alignment horizontal="center" vertical="center" textRotation="90" wrapText="1"/>
      <protection locked="0"/>
    </xf>
    <xf numFmtId="174" fontId="42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2236" applyFont="1" applyFill="1" applyBorder="1" applyAlignment="1" applyProtection="1">
      <alignment horizontal="center" vertical="center" wrapText="1"/>
      <protection locked="0"/>
    </xf>
    <xf numFmtId="173" fontId="43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2236" applyFont="1" applyFill="1" applyBorder="1" applyAlignment="1" applyProtection="1">
      <alignment horizontal="center" vertical="center" wrapText="1"/>
      <protection locked="0"/>
    </xf>
    <xf numFmtId="0" fontId="41" fillId="0" borderId="0" xfId="2236" applyFont="1" applyFill="1" applyAlignment="1" applyProtection="1">
      <alignment vertical="center"/>
      <protection locked="0"/>
    </xf>
    <xf numFmtId="174" fontId="42" fillId="0" borderId="0" xfId="2236" applyNumberFormat="1" applyFont="1" applyFill="1" applyBorder="1" applyAlignment="1" applyProtection="1">
      <alignment horizontal="center" vertical="center" wrapText="1"/>
      <protection locked="0"/>
    </xf>
    <xf numFmtId="173" fontId="39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2236" applyFont="1" applyFill="1" applyBorder="1" applyAlignment="1" applyProtection="1">
      <alignment horizontal="center" vertical="center" wrapText="1"/>
      <protection locked="0"/>
    </xf>
    <xf numFmtId="1" fontId="41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2236" applyFont="1" applyFill="1" applyBorder="1" applyAlignment="1" applyProtection="1">
      <alignment horizontal="center" vertical="center" wrapText="1"/>
      <protection locked="0"/>
    </xf>
    <xf numFmtId="0" fontId="22" fillId="0" borderId="0" xfId="2236" applyNumberFormat="1" applyFont="1" applyFill="1" applyBorder="1" applyAlignment="1" applyProtection="1">
      <alignment horizontal="center" vertical="center"/>
      <protection locked="0"/>
    </xf>
    <xf numFmtId="0" fontId="22" fillId="0" borderId="0" xfId="2236" applyNumberFormat="1" applyFont="1" applyFill="1" applyBorder="1" applyAlignment="1" applyProtection="1">
      <alignment vertical="center"/>
      <protection locked="0"/>
    </xf>
    <xf numFmtId="1" fontId="22" fillId="0" borderId="0" xfId="2236" applyNumberFormat="1" applyFont="1" applyFill="1" applyAlignment="1" applyProtection="1">
      <alignment vertical="center"/>
      <protection locked="0"/>
    </xf>
    <xf numFmtId="173" fontId="22" fillId="0" borderId="0" xfId="2236" applyNumberFormat="1" applyFont="1" applyFill="1" applyAlignment="1" applyProtection="1">
      <alignment vertical="center"/>
      <protection locked="0"/>
    </xf>
    <xf numFmtId="0" fontId="35" fillId="0" borderId="10" xfId="2241" applyFont="1" applyFill="1" applyBorder="1" applyAlignment="1" applyProtection="1">
      <alignment vertical="center" wrapText="1"/>
      <protection locked="0"/>
    </xf>
    <xf numFmtId="0" fontId="34" fillId="0" borderId="0" xfId="2234" applyFont="1" applyAlignment="1" applyProtection="1">
      <alignment vertical="center"/>
      <protection locked="0"/>
    </xf>
    <xf numFmtId="0" fontId="34" fillId="0" borderId="0" xfId="2235" applyNumberFormat="1" applyFont="1" applyFill="1" applyBorder="1" applyAlignment="1" applyProtection="1">
      <alignment horizontal="center" vertical="center"/>
      <protection locked="0"/>
    </xf>
    <xf numFmtId="0" fontId="34" fillId="0" borderId="0" xfId="2235" applyNumberFormat="1" applyFont="1" applyFill="1" applyBorder="1" applyAlignment="1" applyProtection="1">
      <alignment vertical="center"/>
      <protection locked="0"/>
    </xf>
    <xf numFmtId="1" fontId="34" fillId="0" borderId="0" xfId="2235" applyNumberFormat="1" applyFont="1" applyFill="1" applyAlignment="1" applyProtection="1">
      <alignment vertical="center"/>
      <protection locked="0"/>
    </xf>
    <xf numFmtId="173" fontId="34" fillId="0" borderId="0" xfId="2235" applyNumberFormat="1" applyFont="1" applyFill="1" applyAlignment="1" applyProtection="1">
      <alignment vertical="center"/>
      <protection locked="0"/>
    </xf>
    <xf numFmtId="0" fontId="34" fillId="0" borderId="0" xfId="2233" applyNumberFormat="1" applyFont="1" applyFill="1" applyBorder="1" applyAlignment="1" applyProtection="1">
      <alignment vertical="center"/>
      <protection locked="0"/>
    </xf>
    <xf numFmtId="49" fontId="22" fillId="0" borderId="10" xfId="2240" applyNumberFormat="1" applyFont="1" applyFill="1" applyBorder="1" applyAlignment="1" applyProtection="1">
      <alignment horizontal="center" vertical="center"/>
      <protection locked="0"/>
    </xf>
    <xf numFmtId="0" fontId="35" fillId="0" borderId="10" xfId="2242" applyFont="1" applyFill="1" applyBorder="1" applyAlignment="1" applyProtection="1">
      <alignment vertical="center" wrapText="1"/>
      <protection locked="0"/>
    </xf>
    <xf numFmtId="0" fontId="35" fillId="0" borderId="10" xfId="2241" applyFont="1" applyFill="1" applyBorder="1" applyAlignment="1" applyProtection="1">
      <alignment horizontal="left" vertical="center" wrapText="1"/>
      <protection locked="0"/>
    </xf>
    <xf numFmtId="0" fontId="35" fillId="0" borderId="10" xfId="2242" applyFont="1" applyFill="1" applyBorder="1" applyAlignment="1" applyProtection="1">
      <alignment horizontal="left" vertical="center" wrapText="1"/>
      <protection locked="0"/>
    </xf>
    <xf numFmtId="174" fontId="41" fillId="0" borderId="10" xfId="2236" applyNumberFormat="1" applyFont="1" applyFill="1" applyBorder="1" applyAlignment="1" applyProtection="1">
      <alignment horizontal="center" vertical="center" wrapText="1"/>
      <protection locked="0"/>
    </xf>
    <xf numFmtId="174" fontId="22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2244" applyFont="1" applyFill="1" applyAlignment="1" applyProtection="1">
      <alignment horizontal="right" vertical="center"/>
      <protection locked="0"/>
    </xf>
    <xf numFmtId="0" fontId="34" fillId="0" borderId="0" xfId="2234" applyFont="1" applyFill="1" applyAlignment="1" applyProtection="1">
      <alignment vertic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34" fillId="0" borderId="0" xfId="2247" applyFont="1" applyFill="1" applyAlignment="1" applyProtection="1">
      <alignment horizontal="center" vertical="center" wrapText="1"/>
      <protection locked="0"/>
    </xf>
    <xf numFmtId="0" fontId="34" fillId="0" borderId="0" xfId="2247" applyFont="1" applyFill="1" applyAlignment="1" applyProtection="1">
      <alignment horizontal="center" vertical="center"/>
      <protection locked="0"/>
    </xf>
    <xf numFmtId="0" fontId="45" fillId="0" borderId="10" xfId="2238" applyFont="1" applyFill="1" applyBorder="1" applyAlignment="1" applyProtection="1">
      <alignment horizontal="center" vertical="center" wrapText="1"/>
      <protection locked="0"/>
    </xf>
    <xf numFmtId="0" fontId="41" fillId="48" borderId="0" xfId="2236" applyFont="1" applyFill="1" applyAlignment="1" applyProtection="1">
      <alignment vertical="center"/>
      <protection locked="0"/>
    </xf>
    <xf numFmtId="0" fontId="33" fillId="0" borderId="10" xfId="2236" applyFont="1" applyFill="1" applyBorder="1" applyAlignment="1" applyProtection="1">
      <alignment horizontal="center" vertical="center" wrapText="1"/>
      <protection locked="0"/>
    </xf>
    <xf numFmtId="0" fontId="33" fillId="0" borderId="0" xfId="2240" applyFont="1" applyFill="1" applyAlignment="1" applyProtection="1">
      <alignment horizontal="center" vertical="center" wrapText="1"/>
      <protection locked="0"/>
    </xf>
    <xf numFmtId="0" fontId="22" fillId="0" borderId="0" xfId="2240" applyFont="1" applyFill="1" applyAlignment="1" applyProtection="1">
      <alignment vertical="center"/>
      <protection locked="0"/>
    </xf>
    <xf numFmtId="0" fontId="34" fillId="0" borderId="0" xfId="2240" applyFont="1" applyFill="1" applyAlignment="1" applyProtection="1">
      <alignment vertical="center"/>
      <protection locked="0"/>
    </xf>
    <xf numFmtId="0" fontId="38" fillId="0" borderId="0" xfId="2240" applyFont="1" applyFill="1" applyProtection="1">
      <protection locked="0"/>
    </xf>
    <xf numFmtId="0" fontId="38" fillId="0" borderId="0" xfId="2240" applyFont="1" applyFill="1" applyAlignment="1" applyProtection="1">
      <alignment wrapText="1"/>
      <protection locked="0"/>
    </xf>
    <xf numFmtId="0" fontId="38" fillId="0" borderId="0" xfId="2240" applyFont="1" applyFill="1" applyAlignment="1" applyProtection="1">
      <alignment shrinkToFit="1"/>
      <protection locked="0"/>
    </xf>
    <xf numFmtId="0" fontId="38" fillId="0" borderId="0" xfId="2240" applyFont="1" applyFill="1" applyAlignment="1" applyProtection="1">
      <alignment horizontal="left"/>
      <protection locked="0"/>
    </xf>
    <xf numFmtId="0" fontId="39" fillId="0" borderId="0" xfId="2240" applyFont="1" applyFill="1" applyProtection="1">
      <protection locked="0"/>
    </xf>
    <xf numFmtId="0" fontId="42" fillId="0" borderId="0" xfId="2240" applyFont="1" applyFill="1" applyAlignment="1" applyProtection="1">
      <alignment vertical="center"/>
      <protection locked="0"/>
    </xf>
    <xf numFmtId="0" fontId="41" fillId="0" borderId="10" xfId="2240" applyFont="1" applyFill="1" applyBorder="1" applyAlignment="1" applyProtection="1">
      <alignment horizontal="center" vertical="center"/>
      <protection locked="0"/>
    </xf>
    <xf numFmtId="0" fontId="41" fillId="0" borderId="10" xfId="2247" applyNumberFormat="1" applyFont="1" applyFill="1" applyBorder="1" applyAlignment="1" applyProtection="1">
      <alignment horizontal="center" vertical="center"/>
      <protection locked="0"/>
    </xf>
    <xf numFmtId="0" fontId="41" fillId="0" borderId="0" xfId="2240" applyFont="1" applyFill="1" applyAlignment="1" applyProtection="1">
      <alignment vertical="center"/>
      <protection locked="0"/>
    </xf>
    <xf numFmtId="0" fontId="22" fillId="0" borderId="0" xfId="0" applyFont="1" applyFill="1"/>
    <xf numFmtId="0" fontId="22" fillId="0" borderId="0" xfId="2240" applyFont="1" applyFill="1" applyAlignment="1" applyProtection="1">
      <alignment horizontal="center" vertical="center"/>
      <protection locked="0"/>
    </xf>
    <xf numFmtId="0" fontId="22" fillId="0" borderId="0" xfId="2236" applyFont="1" applyAlignment="1" applyProtection="1">
      <alignment vertical="center"/>
      <protection locked="0"/>
    </xf>
    <xf numFmtId="0" fontId="22" fillId="46" borderId="0" xfId="2336" applyFont="1" applyFill="1" applyAlignment="1" applyProtection="1">
      <alignment vertical="center"/>
      <protection locked="0"/>
    </xf>
    <xf numFmtId="0" fontId="22" fillId="0" borderId="0" xfId="2240" applyFont="1" applyFill="1" applyAlignment="1" applyProtection="1">
      <alignment horizontal="center" vertical="center" wrapText="1"/>
      <protection locked="0"/>
    </xf>
    <xf numFmtId="0" fontId="41" fillId="0" borderId="0" xfId="2240" applyFont="1" applyFill="1" applyAlignment="1" applyProtection="1">
      <alignment horizontal="center" vertical="center"/>
      <protection locked="0"/>
    </xf>
    <xf numFmtId="0" fontId="36" fillId="0" borderId="0" xfId="2242" applyFont="1" applyFill="1" applyAlignment="1" applyProtection="1">
      <alignment horizontal="center" vertical="center" wrapText="1"/>
      <protection locked="0"/>
    </xf>
    <xf numFmtId="0" fontId="45" fillId="0" borderId="0" xfId="2236" applyFont="1" applyFill="1" applyAlignment="1" applyProtection="1">
      <alignment horizontal="center"/>
      <protection locked="0"/>
    </xf>
    <xf numFmtId="0" fontId="47" fillId="0" borderId="0" xfId="2247" applyFont="1" applyFill="1" applyAlignment="1" applyProtection="1">
      <alignment horizontal="center" vertical="center" wrapText="1"/>
      <protection locked="0"/>
    </xf>
    <xf numFmtId="0" fontId="47" fillId="0" borderId="0" xfId="2247" applyFont="1" applyFill="1" applyAlignment="1" applyProtection="1">
      <alignment horizontal="center" vertical="center"/>
      <protection locked="0"/>
    </xf>
    <xf numFmtId="0" fontId="46" fillId="0" borderId="0" xfId="2247" applyFont="1" applyFill="1" applyAlignment="1" applyProtection="1">
      <alignment horizontal="center" vertical="center" wrapText="1"/>
      <protection locked="0"/>
    </xf>
    <xf numFmtId="0" fontId="46" fillId="0" borderId="0" xfId="2247" applyFont="1" applyFill="1" applyAlignment="1" applyProtection="1">
      <alignment horizontal="center" vertical="center"/>
      <protection locked="0"/>
    </xf>
    <xf numFmtId="0" fontId="36" fillId="0" borderId="0" xfId="2247" applyFont="1" applyFill="1" applyAlignment="1" applyProtection="1">
      <alignment horizontal="center" vertical="center" wrapText="1"/>
      <protection locked="0"/>
    </xf>
    <xf numFmtId="0" fontId="32" fillId="0" borderId="0" xfId="2236" applyFont="1" applyFill="1" applyAlignment="1" applyProtection="1">
      <alignment horizontal="center" vertical="center" wrapText="1"/>
      <protection locked="0"/>
    </xf>
    <xf numFmtId="0" fontId="35" fillId="0" borderId="10" xfId="2235" applyFont="1" applyFill="1" applyBorder="1" applyAlignment="1" applyProtection="1">
      <alignment horizontal="center" vertical="center" wrapText="1"/>
      <protection locked="0"/>
    </xf>
    <xf numFmtId="0" fontId="33" fillId="0" borderId="0" xfId="2246" applyFont="1" applyFill="1" applyProtection="1">
      <protection locked="0"/>
    </xf>
    <xf numFmtId="0" fontId="33" fillId="0" borderId="10" xfId="2246" applyFont="1" applyFill="1" applyBorder="1" applyAlignment="1" applyProtection="1">
      <alignment horizontal="center" vertical="center" wrapText="1"/>
      <protection locked="0"/>
    </xf>
    <xf numFmtId="49" fontId="22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2241" applyFont="1" applyAlignment="1" applyProtection="1">
      <alignment horizontal="center" vertical="center" wrapText="1"/>
      <protection locked="0"/>
    </xf>
    <xf numFmtId="0" fontId="47" fillId="0" borderId="0" xfId="2241" applyFont="1" applyAlignment="1" applyProtection="1">
      <alignment horizontal="center" vertical="center"/>
      <protection locked="0"/>
    </xf>
    <xf numFmtId="0" fontId="51" fillId="0" borderId="0" xfId="1776" applyFont="1" applyAlignment="1">
      <alignment horizontal="center" vertical="center" wrapText="1"/>
    </xf>
    <xf numFmtId="0" fontId="53" fillId="0" borderId="0" xfId="1776" applyFont="1" applyAlignment="1">
      <alignment horizontal="center" vertical="center" wrapText="1"/>
    </xf>
    <xf numFmtId="0" fontId="54" fillId="0" borderId="0" xfId="1776" applyFont="1"/>
    <xf numFmtId="0" fontId="55" fillId="0" borderId="0" xfId="1776" applyFont="1" applyAlignment="1">
      <alignment horizontal="center"/>
    </xf>
    <xf numFmtId="0" fontId="56" fillId="0" borderId="0" xfId="1776" applyFont="1"/>
    <xf numFmtId="0" fontId="39" fillId="0" borderId="0" xfId="2240" applyFont="1" applyFill="1" applyAlignment="1" applyProtection="1">
      <alignment vertical="center"/>
      <protection locked="0"/>
    </xf>
    <xf numFmtId="0" fontId="39" fillId="0" borderId="0" xfId="2244" applyFont="1" applyAlignment="1" applyProtection="1">
      <alignment horizontal="right" vertical="center"/>
      <protection locked="0"/>
    </xf>
    <xf numFmtId="0" fontId="57" fillId="0" borderId="10" xfId="1776" applyFont="1" applyBorder="1"/>
    <xf numFmtId="0" fontId="58" fillId="0" borderId="10" xfId="1776" applyFont="1" applyBorder="1"/>
    <xf numFmtId="0" fontId="56" fillId="0" borderId="10" xfId="1776" applyFont="1" applyBorder="1" applyAlignment="1">
      <alignment wrapText="1"/>
    </xf>
    <xf numFmtId="0" fontId="56" fillId="0" borderId="10" xfId="1776" applyFont="1" applyBorder="1"/>
    <xf numFmtId="0" fontId="54" fillId="0" borderId="10" xfId="1776" applyFont="1" applyBorder="1"/>
    <xf numFmtId="0" fontId="54" fillId="0" borderId="0" xfId="1776" applyFont="1" applyFill="1"/>
    <xf numFmtId="0" fontId="22" fillId="0" borderId="10" xfId="1776" applyFont="1" applyBorder="1" applyAlignment="1">
      <alignment wrapText="1"/>
    </xf>
    <xf numFmtId="0" fontId="22" fillId="0" borderId="10" xfId="1776" applyFont="1" applyBorder="1"/>
    <xf numFmtId="0" fontId="59" fillId="0" borderId="10" xfId="1776" applyFont="1" applyBorder="1"/>
    <xf numFmtId="0" fontId="59" fillId="0" borderId="0" xfId="1776" applyFont="1" applyFill="1"/>
    <xf numFmtId="0" fontId="22" fillId="0" borderId="10" xfId="1776" applyFont="1" applyFill="1" applyBorder="1" applyAlignment="1">
      <alignment wrapText="1"/>
    </xf>
    <xf numFmtId="0" fontId="36" fillId="0" borderId="10" xfId="1776" applyFont="1" applyFill="1" applyBorder="1"/>
    <xf numFmtId="0" fontId="36" fillId="0" borderId="0" xfId="1776" applyFont="1" applyFill="1"/>
    <xf numFmtId="0" fontId="59" fillId="0" borderId="10" xfId="1776" applyFont="1" applyFill="1" applyBorder="1"/>
    <xf numFmtId="0" fontId="59" fillId="0" borderId="0" xfId="1776" applyFont="1"/>
    <xf numFmtId="0" fontId="22" fillId="0" borderId="0" xfId="2244" applyFont="1" applyAlignment="1" applyProtection="1">
      <protection locked="0"/>
    </xf>
    <xf numFmtId="0" fontId="58" fillId="0" borderId="0" xfId="1776" applyFont="1" applyBorder="1"/>
    <xf numFmtId="0" fontId="54" fillId="0" borderId="0" xfId="1776" applyFont="1" applyBorder="1"/>
    <xf numFmtId="0" fontId="36" fillId="0" borderId="0" xfId="1776" applyFont="1" applyBorder="1"/>
    <xf numFmtId="0" fontId="36" fillId="0" borderId="0" xfId="1776" applyFont="1"/>
    <xf numFmtId="0" fontId="54" fillId="0" borderId="0" xfId="1776" applyFont="1" applyFill="1" applyBorder="1"/>
    <xf numFmtId="0" fontId="56" fillId="0" borderId="0" xfId="1776" applyFont="1" applyBorder="1" applyAlignment="1">
      <alignment wrapText="1"/>
    </xf>
    <xf numFmtId="0" fontId="56" fillId="0" borderId="0" xfId="1776" applyFont="1" applyBorder="1"/>
    <xf numFmtId="0" fontId="22" fillId="0" borderId="0" xfId="1776" applyFont="1"/>
    <xf numFmtId="0" fontId="56" fillId="0" borderId="0" xfId="1776" applyFont="1" applyAlignment="1">
      <alignment vertical="center"/>
    </xf>
    <xf numFmtId="0" fontId="48" fillId="0" borderId="10" xfId="2238" applyFont="1" applyFill="1" applyBorder="1" applyAlignment="1" applyProtection="1">
      <alignment horizontal="center" vertical="center" wrapText="1"/>
      <protection locked="0"/>
    </xf>
    <xf numFmtId="0" fontId="45" fillId="0" borderId="0" xfId="2235" applyFont="1" applyFill="1" applyAlignment="1" applyProtection="1">
      <alignment horizontal="center"/>
      <protection locked="0"/>
    </xf>
    <xf numFmtId="0" fontId="45" fillId="0" borderId="0" xfId="2240" applyFont="1" applyFill="1" applyAlignment="1" applyProtection="1">
      <alignment horizontal="center" vertical="center"/>
      <protection locked="0"/>
    </xf>
    <xf numFmtId="0" fontId="33" fillId="0" borderId="0" xfId="2236" applyFont="1" applyAlignment="1" applyProtection="1">
      <alignment horizontal="center" vertical="center" wrapText="1"/>
      <protection locked="0"/>
    </xf>
    <xf numFmtId="0" fontId="33" fillId="0" borderId="0" xfId="2236" applyFont="1" applyAlignment="1" applyProtection="1">
      <alignment horizontal="center" vertical="center"/>
      <protection locked="0"/>
    </xf>
    <xf numFmtId="0" fontId="22" fillId="0" borderId="0" xfId="2248" applyFont="1" applyAlignment="1" applyProtection="1">
      <alignment horizontal="center" vertical="center" wrapText="1"/>
      <protection locked="0"/>
    </xf>
    <xf numFmtId="0" fontId="22" fillId="0" borderId="0" xfId="2248" applyFont="1" applyAlignment="1" applyProtection="1">
      <alignment vertical="center"/>
      <protection locked="0"/>
    </xf>
    <xf numFmtId="0" fontId="35" fillId="0" borderId="0" xfId="2240" applyFont="1" applyAlignment="1" applyProtection="1">
      <alignment horizontal="center" vertical="center"/>
      <protection locked="0"/>
    </xf>
    <xf numFmtId="0" fontId="36" fillId="0" borderId="0" xfId="2248" applyFont="1" applyAlignment="1" applyProtection="1">
      <alignment vertical="center"/>
      <protection locked="0"/>
    </xf>
    <xf numFmtId="0" fontId="34" fillId="0" borderId="0" xfId="2247" applyFont="1" applyAlignment="1" applyProtection="1">
      <alignment horizontal="center" vertical="center"/>
      <protection locked="0"/>
    </xf>
    <xf numFmtId="0" fontId="34" fillId="0" borderId="0" xfId="2248" applyFont="1" applyAlignment="1" applyProtection="1">
      <alignment vertical="center"/>
      <protection locked="0"/>
    </xf>
    <xf numFmtId="0" fontId="22" fillId="0" borderId="0" xfId="2343" applyFont="1" applyAlignment="1" applyProtection="1">
      <alignment vertical="center"/>
      <protection locked="0"/>
    </xf>
    <xf numFmtId="0" fontId="33" fillId="0" borderId="0" xfId="2236" applyFont="1" applyAlignment="1" applyProtection="1">
      <alignment horizontal="center"/>
      <protection locked="0"/>
    </xf>
    <xf numFmtId="0" fontId="38" fillId="0" borderId="0" xfId="2247" applyFont="1" applyProtection="1">
      <protection locked="0"/>
    </xf>
    <xf numFmtId="0" fontId="38" fillId="0" borderId="0" xfId="2247" applyFont="1" applyAlignment="1" applyProtection="1">
      <alignment wrapText="1"/>
      <protection locked="0"/>
    </xf>
    <xf numFmtId="0" fontId="38" fillId="0" borderId="0" xfId="2247" applyFont="1" applyAlignment="1" applyProtection="1">
      <alignment shrinkToFit="1"/>
      <protection locked="0"/>
    </xf>
    <xf numFmtId="1" fontId="39" fillId="0" borderId="0" xfId="2247" applyNumberFormat="1" applyFont="1" applyProtection="1">
      <protection locked="0"/>
    </xf>
    <xf numFmtId="173" fontId="38" fillId="0" borderId="0" xfId="2247" applyNumberFormat="1" applyFont="1" applyProtection="1">
      <protection locked="0"/>
    </xf>
    <xf numFmtId="0" fontId="39" fillId="0" borderId="0" xfId="2247" applyFont="1" applyProtection="1">
      <protection locked="0"/>
    </xf>
    <xf numFmtId="173" fontId="39" fillId="0" borderId="0" xfId="2247" applyNumberFormat="1" applyFont="1" applyProtection="1">
      <protection locked="0"/>
    </xf>
    <xf numFmtId="0" fontId="38" fillId="0" borderId="0" xfId="2247" applyFont="1" applyBorder="1" applyAlignment="1" applyProtection="1">
      <alignment horizontal="right" vertical="center"/>
      <protection locked="0"/>
    </xf>
    <xf numFmtId="0" fontId="38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40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38" fillId="46" borderId="10" xfId="2248" applyFont="1" applyFill="1" applyBorder="1" applyAlignment="1" applyProtection="1">
      <alignment horizontal="center" vertical="center" wrapText="1"/>
      <protection locked="0"/>
    </xf>
    <xf numFmtId="0" fontId="38" fillId="46" borderId="10" xfId="2248" applyFont="1" applyFill="1" applyBorder="1" applyAlignment="1" applyProtection="1">
      <alignment horizontal="center" vertical="center" wrapText="1"/>
      <protection locked="0"/>
    </xf>
    <xf numFmtId="0" fontId="60" fillId="46" borderId="10" xfId="2248" applyFont="1" applyFill="1" applyBorder="1" applyAlignment="1" applyProtection="1">
      <alignment horizontal="center" vertical="center" textRotation="90" wrapText="1"/>
      <protection locked="0"/>
    </xf>
    <xf numFmtId="173" fontId="38" fillId="46" borderId="10" xfId="2248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2236" applyFont="1" applyAlignment="1" applyProtection="1">
      <alignment vertical="center"/>
      <protection locked="0"/>
    </xf>
    <xf numFmtId="173" fontId="41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41" fillId="46" borderId="10" xfId="2238" applyFont="1" applyFill="1" applyBorder="1" applyAlignment="1" applyProtection="1">
      <alignment horizontal="center" vertical="center" textRotation="90" wrapText="1"/>
      <protection locked="0"/>
    </xf>
    <xf numFmtId="0" fontId="42" fillId="0" borderId="10" xfId="224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2248" applyFont="1" applyFill="1" applyBorder="1" applyAlignment="1" applyProtection="1">
      <alignment horizontal="center" vertical="center" wrapText="1"/>
      <protection locked="0"/>
    </xf>
    <xf numFmtId="0" fontId="42" fillId="0" borderId="0" xfId="224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2240" applyNumberFormat="1" applyFont="1" applyFill="1" applyBorder="1" applyAlignment="1" applyProtection="1">
      <alignment horizontal="center" vertical="center" wrapText="1"/>
      <protection locked="0"/>
    </xf>
    <xf numFmtId="0" fontId="38" fillId="47" borderId="0" xfId="2241" applyFont="1" applyFill="1" applyBorder="1" applyAlignment="1" applyProtection="1">
      <alignment vertical="center" wrapText="1"/>
      <protection locked="0"/>
    </xf>
    <xf numFmtId="49" fontId="41" fillId="47" borderId="0" xfId="2241" applyNumberFormat="1" applyFont="1" applyFill="1" applyBorder="1" applyAlignment="1" applyProtection="1">
      <alignment horizontal="center" vertical="center" wrapText="1"/>
      <protection locked="0"/>
    </xf>
    <xf numFmtId="0" fontId="41" fillId="47" borderId="0" xfId="2241" applyFont="1" applyFill="1" applyBorder="1" applyAlignment="1" applyProtection="1">
      <alignment horizontal="center" vertical="center" wrapText="1"/>
      <protection locked="0"/>
    </xf>
    <xf numFmtId="0" fontId="38" fillId="47" borderId="0" xfId="2241" applyFont="1" applyFill="1" applyBorder="1" applyAlignment="1" applyProtection="1">
      <alignment horizontal="left" vertical="center" wrapText="1"/>
      <protection locked="0"/>
    </xf>
    <xf numFmtId="0" fontId="41" fillId="47" borderId="0" xfId="2341" applyFont="1" applyFill="1" applyBorder="1" applyAlignment="1" applyProtection="1">
      <alignment horizontal="center" vertical="center" wrapText="1"/>
      <protection locked="0"/>
    </xf>
    <xf numFmtId="174" fontId="42" fillId="0" borderId="0" xfId="2236" applyNumberFormat="1" applyFont="1" applyBorder="1" applyAlignment="1" applyProtection="1">
      <alignment horizontal="center" vertical="center" wrapText="1"/>
      <protection locked="0"/>
    </xf>
    <xf numFmtId="173" fontId="44" fillId="0" borderId="0" xfId="2236" applyNumberFormat="1" applyFont="1" applyBorder="1" applyAlignment="1" applyProtection="1">
      <alignment horizontal="center" vertical="center" wrapText="1"/>
      <protection locked="0"/>
    </xf>
    <xf numFmtId="0" fontId="40" fillId="0" borderId="0" xfId="2238" applyFont="1" applyBorder="1" applyAlignment="1" applyProtection="1">
      <alignment horizontal="center" vertical="center" wrapText="1"/>
      <protection locked="0"/>
    </xf>
    <xf numFmtId="0" fontId="38" fillId="0" borderId="0" xfId="2236" applyFont="1" applyBorder="1" applyAlignment="1" applyProtection="1">
      <alignment horizontal="center" vertical="center" wrapText="1"/>
      <protection locked="0"/>
    </xf>
    <xf numFmtId="1" fontId="41" fillId="0" borderId="0" xfId="2236" applyNumberFormat="1" applyFont="1" applyBorder="1" applyAlignment="1" applyProtection="1">
      <alignment horizontal="center" vertical="center" wrapText="1"/>
      <protection locked="0"/>
    </xf>
    <xf numFmtId="0" fontId="38" fillId="0" borderId="0" xfId="2248" applyFont="1" applyFill="1" applyBorder="1" applyAlignment="1" applyProtection="1">
      <alignment horizontal="center" vertical="center" wrapText="1"/>
      <protection locked="0"/>
    </xf>
    <xf numFmtId="1" fontId="22" fillId="0" borderId="0" xfId="2236" applyNumberFormat="1" applyFont="1" applyAlignment="1" applyProtection="1">
      <alignment vertical="center"/>
      <protection locked="0"/>
    </xf>
    <xf numFmtId="173" fontId="22" fillId="0" borderId="0" xfId="2236" applyNumberFormat="1" applyFont="1" applyAlignment="1" applyProtection="1">
      <alignment vertical="center"/>
      <protection locked="0"/>
    </xf>
    <xf numFmtId="0" fontId="22" fillId="0" borderId="0" xfId="2236" applyNumberFormat="1" applyFont="1" applyAlignment="1" applyProtection="1">
      <alignment vertical="center"/>
      <protection locked="0"/>
    </xf>
    <xf numFmtId="0" fontId="34" fillId="0" borderId="0" xfId="2240" applyFont="1" applyFill="1" applyAlignment="1" applyProtection="1">
      <alignment horizontal="center" vertical="center"/>
      <protection locked="0"/>
    </xf>
    <xf numFmtId="0" fontId="34" fillId="46" borderId="0" xfId="2336" applyFont="1" applyFill="1" applyAlignment="1" applyProtection="1">
      <alignment vertical="center"/>
      <protection locked="0"/>
    </xf>
    <xf numFmtId="0" fontId="34" fillId="0" borderId="0" xfId="2240" applyFont="1" applyFill="1" applyAlignment="1" applyProtection="1">
      <alignment horizontal="center" vertical="center" wrapText="1"/>
      <protection locked="0"/>
    </xf>
    <xf numFmtId="0" fontId="22" fillId="0" borderId="10" xfId="2244" applyNumberFormat="1" applyFont="1" applyFill="1" applyBorder="1" applyAlignment="1" applyProtection="1">
      <alignment horizontal="center" vertical="center"/>
      <protection locked="0"/>
    </xf>
    <xf numFmtId="0" fontId="38" fillId="0" borderId="10" xfId="2240" applyFont="1" applyFill="1" applyBorder="1" applyAlignment="1" applyProtection="1">
      <alignment horizontal="center" vertical="center" textRotation="90" wrapText="1"/>
      <protection locked="0"/>
    </xf>
    <xf numFmtId="0" fontId="38" fillId="0" borderId="10" xfId="2240" applyFont="1" applyFill="1" applyBorder="1" applyAlignment="1" applyProtection="1">
      <alignment horizontal="center" vertical="center" wrapText="1"/>
      <protection locked="0"/>
    </xf>
    <xf numFmtId="0" fontId="36" fillId="0" borderId="10" xfId="2239" applyFont="1" applyFill="1" applyBorder="1" applyAlignment="1" applyProtection="1">
      <alignment horizontal="center" vertical="center" wrapText="1"/>
      <protection locked="0"/>
    </xf>
    <xf numFmtId="0" fontId="47" fillId="0" borderId="0" xfId="2246" applyFont="1" applyFill="1" applyAlignment="1" applyProtection="1">
      <alignment horizontal="center" vertical="center" wrapText="1"/>
      <protection locked="0"/>
    </xf>
    <xf numFmtId="0" fontId="47" fillId="0" borderId="0" xfId="2246" applyFont="1" applyFill="1" applyAlignment="1" applyProtection="1">
      <alignment horizontal="center" vertical="center"/>
      <protection locked="0"/>
    </xf>
  </cellXfs>
  <cellStyles count="2349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01" xfId="2344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0 5" xfId="2348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2337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15 2" xfId="2346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0 2" xfId="2347"/>
    <cellStyle name="Обычный 11 11" xfId="1765"/>
    <cellStyle name="Обычный 11 12" xfId="1766"/>
    <cellStyle name="Обычный 11 12 2" xfId="1767"/>
    <cellStyle name="Обычный 11 12 2 2" xfId="2345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5"/>
    <cellStyle name="Обычный 12 2 2 2 2 2" xfId="2339"/>
    <cellStyle name="Обычный 12 2 2 2 3" xfId="2338"/>
    <cellStyle name="Обычный 12 2 2 3" xfId="2342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10" xfId="2340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База 2 2 2 2 2 2" xfId="2231"/>
    <cellStyle name="Обычный_База_База1 2_База1 (version 1)" xfId="2232"/>
    <cellStyle name="Обычный_Выездка технические1 2" xfId="2233"/>
    <cellStyle name="Обычный_Выездка технические1 2 2" xfId="2234"/>
    <cellStyle name="Обычный_Выездка технические1 3" xfId="2235"/>
    <cellStyle name="Обычный_Выездка технические1 3 2" xfId="2236"/>
    <cellStyle name="Обычный_Выездка технические1 4" xfId="2343"/>
    <cellStyle name="Обычный_Измайлово-2003" xfId="2237"/>
    <cellStyle name="Обычный_Измайлово-2003 2" xfId="2238"/>
    <cellStyle name="Обычный_конкур1 2 2" xfId="2239"/>
    <cellStyle name="Обычный_конкур1 2 2 2" xfId="2341"/>
    <cellStyle name="Обычный_Лист Microsoft Excel" xfId="2240"/>
    <cellStyle name="Обычный_Лист Microsoft Excel 10" xfId="2241"/>
    <cellStyle name="Обычный_Лист Microsoft Excel 10 2" xfId="2242"/>
    <cellStyle name="Обычный_Лист Microsoft Excel 11" xfId="2243"/>
    <cellStyle name="Обычный_Лист Microsoft Excel 2" xfId="2244"/>
    <cellStyle name="Обычный_Лист Microsoft Excel 2 12" xfId="2245"/>
    <cellStyle name="Обычный_Лист Microsoft Excel 3" xfId="2246"/>
    <cellStyle name="Обычный_Лист Microsoft Excel 3 2" xfId="2247"/>
    <cellStyle name="Обычный_Лист Microsoft Excel 4 2" xfId="2248"/>
    <cellStyle name="Обычный_Лист Microsoft Excel_Форма технических_конкур" xfId="2336"/>
    <cellStyle name="Обычный_Россия (В) юниоры 2_Стартовые 04-06.04.13" xfId="2249"/>
    <cellStyle name="Плохой" xfId="2250" builtinId="27" customBuiltin="1"/>
    <cellStyle name="Плохой 2" xfId="2251"/>
    <cellStyle name="Плохой 3" xfId="2252"/>
    <cellStyle name="Плохой 4" xfId="2253"/>
    <cellStyle name="Плохой 5" xfId="2254"/>
    <cellStyle name="Плохой 5 2" xfId="2255"/>
    <cellStyle name="Плохой 6" xfId="2256"/>
    <cellStyle name="Плохой 6 2" xfId="2257"/>
    <cellStyle name="Плохой 7" xfId="2258"/>
    <cellStyle name="Плохой 7 2" xfId="2259"/>
    <cellStyle name="Плохой 8" xfId="2260"/>
    <cellStyle name="Пояснение" xfId="2261" builtinId="53" customBuiltin="1"/>
    <cellStyle name="Пояснение 2" xfId="2262"/>
    <cellStyle name="Пояснение 3" xfId="2263"/>
    <cellStyle name="Пояснение 4" xfId="2264"/>
    <cellStyle name="Пояснение 4 2" xfId="2265"/>
    <cellStyle name="Пояснение 5" xfId="2266"/>
    <cellStyle name="Пояснение 5 2" xfId="2267"/>
    <cellStyle name="Пояснение 6" xfId="2268"/>
    <cellStyle name="Пояснение 6 2" xfId="2269"/>
    <cellStyle name="Пояснение 7" xfId="2270"/>
    <cellStyle name="Примечание" xfId="2271" builtinId="10" customBuiltin="1"/>
    <cellStyle name="Примечание 2" xfId="2272"/>
    <cellStyle name="Примечание 3" xfId="2273"/>
    <cellStyle name="Примечание 4" xfId="2274"/>
    <cellStyle name="Примечание 5" xfId="2275"/>
    <cellStyle name="Примечание 6" xfId="2276"/>
    <cellStyle name="Примечание 6 2" xfId="2277"/>
    <cellStyle name="Примечание 7" xfId="2278"/>
    <cellStyle name="Примечание 7 2" xfId="2279"/>
    <cellStyle name="Примечание 8" xfId="2280"/>
    <cellStyle name="Примечание 8 2" xfId="2281"/>
    <cellStyle name="Примечание 9" xfId="2282"/>
    <cellStyle name="Процентный 2" xfId="2283"/>
    <cellStyle name="Связанная ячейка" xfId="2284" builtinId="24" customBuiltin="1"/>
    <cellStyle name="Связанная ячейка 2" xfId="2285"/>
    <cellStyle name="Связанная ячейка 3" xfId="2286"/>
    <cellStyle name="Связанная ячейка 4" xfId="2287"/>
    <cellStyle name="Связанная ячейка 4 2" xfId="2288"/>
    <cellStyle name="Связанная ячейка 5" xfId="2289"/>
    <cellStyle name="Связанная ячейка 5 2" xfId="2290"/>
    <cellStyle name="Связанная ячейка 6" xfId="2291"/>
    <cellStyle name="Связанная ячейка 6 2" xfId="2292"/>
    <cellStyle name="Связанная ячейка 7" xfId="2293"/>
    <cellStyle name="Текст предупреждения" xfId="2294" builtinId="11" customBuiltin="1"/>
    <cellStyle name="Текст предупреждения 2" xfId="2295"/>
    <cellStyle name="Текст предупреждения 3" xfId="2296"/>
    <cellStyle name="Текст предупреждения 4" xfId="2297"/>
    <cellStyle name="Текст предупреждения 4 2" xfId="2298"/>
    <cellStyle name="Текст предупреждения 5" xfId="2299"/>
    <cellStyle name="Текст предупреждения 5 2" xfId="2300"/>
    <cellStyle name="Текст предупреждения 6" xfId="2301"/>
    <cellStyle name="Текст предупреждения 6 2" xfId="2302"/>
    <cellStyle name="Текст предупреждения 7" xfId="2303"/>
    <cellStyle name="Финансовый 2" xfId="2304"/>
    <cellStyle name="Финансовый 2 2" xfId="2305"/>
    <cellStyle name="Финансовый 2 2 2" xfId="2306"/>
    <cellStyle name="Финансовый 2 2 2 2" xfId="2307"/>
    <cellStyle name="Финансовый 2 2 3" xfId="2308"/>
    <cellStyle name="Финансовый 2 2 4" xfId="2309"/>
    <cellStyle name="Финансовый 2 2 4 2" xfId="2310"/>
    <cellStyle name="Финансовый 2 2 5" xfId="2311"/>
    <cellStyle name="Финансовый 2 2 5 2" xfId="2312"/>
    <cellStyle name="Финансовый 2 2 6" xfId="2313"/>
    <cellStyle name="Финансовый 2 2 6 2" xfId="2314"/>
    <cellStyle name="Финансовый 2 3" xfId="2315"/>
    <cellStyle name="Финансовый 2 3 2" xfId="2316"/>
    <cellStyle name="Финансовый 2 4" xfId="2317"/>
    <cellStyle name="Финансовый 2 4 2" xfId="2318"/>
    <cellStyle name="Финансовый 3" xfId="2319"/>
    <cellStyle name="Финансовый 3 2" xfId="2320"/>
    <cellStyle name="Финансовый 3 3" xfId="2321"/>
    <cellStyle name="Финансовый 3 4" xfId="2322"/>
    <cellStyle name="Финансовый 4" xfId="2323"/>
    <cellStyle name="Хороший" xfId="2324" builtinId="26" customBuiltin="1"/>
    <cellStyle name="Хороший 2" xfId="2325"/>
    <cellStyle name="Хороший 3" xfId="2326"/>
    <cellStyle name="Хороший 4" xfId="2327"/>
    <cellStyle name="Хороший 5" xfId="2328"/>
    <cellStyle name="Хороший 5 2" xfId="2329"/>
    <cellStyle name="Хороший 6" xfId="2330"/>
    <cellStyle name="Хороший 6 2" xfId="2331"/>
    <cellStyle name="Хороший 7" xfId="2332"/>
    <cellStyle name="Хороший 7 2" xfId="2333"/>
    <cellStyle name="Хороший 8" xfId="2334"/>
  </cellStyles>
  <dxfs count="22"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0</xdr:row>
      <xdr:rowOff>904876</xdr:rowOff>
    </xdr:from>
    <xdr:to>
      <xdr:col>4</xdr:col>
      <xdr:colOff>127000</xdr:colOff>
      <xdr:row>0</xdr:row>
      <xdr:rowOff>1507630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5" y="904876"/>
          <a:ext cx="1800225" cy="602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469900</xdr:colOff>
      <xdr:row>0</xdr:row>
      <xdr:rowOff>889000</xdr:rowOff>
    </xdr:from>
    <xdr:to>
      <xdr:col>10</xdr:col>
      <xdr:colOff>1551352</xdr:colOff>
      <xdr:row>0</xdr:row>
      <xdr:rowOff>1460500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43900" y="889000"/>
          <a:ext cx="1081452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1624866</xdr:colOff>
      <xdr:row>0</xdr:row>
      <xdr:rowOff>857251</xdr:rowOff>
    </xdr:from>
    <xdr:to>
      <xdr:col>11</xdr:col>
      <xdr:colOff>968374</xdr:colOff>
      <xdr:row>0</xdr:row>
      <xdr:rowOff>1409701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98866" y="857251"/>
          <a:ext cx="1108808" cy="5524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759076" cy="71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177800</xdr:colOff>
      <xdr:row>0</xdr:row>
      <xdr:rowOff>101600</xdr:rowOff>
    </xdr:from>
    <xdr:to>
      <xdr:col>22</xdr:col>
      <xdr:colOff>41275</xdr:colOff>
      <xdr:row>0</xdr:row>
      <xdr:rowOff>762000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09400" y="101600"/>
          <a:ext cx="1489075" cy="660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88900</xdr:rowOff>
    </xdr:from>
    <xdr:to>
      <xdr:col>26</xdr:col>
      <xdr:colOff>275493</xdr:colOff>
      <xdr:row>0</xdr:row>
      <xdr:rowOff>762000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63600" y="88900"/>
          <a:ext cx="1266093" cy="6731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759076" cy="71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177800</xdr:colOff>
      <xdr:row>0</xdr:row>
      <xdr:rowOff>101600</xdr:rowOff>
    </xdr:from>
    <xdr:to>
      <xdr:col>22</xdr:col>
      <xdr:colOff>41275</xdr:colOff>
      <xdr:row>2</xdr:row>
      <xdr:rowOff>88900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4575" y="101600"/>
          <a:ext cx="1473200" cy="71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88900</xdr:rowOff>
    </xdr:from>
    <xdr:to>
      <xdr:col>26</xdr:col>
      <xdr:colOff>275493</xdr:colOff>
      <xdr:row>2</xdr:row>
      <xdr:rowOff>50800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06550" y="88900"/>
          <a:ext cx="1266093" cy="6858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095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218853</xdr:colOff>
      <xdr:row>0</xdr:row>
      <xdr:rowOff>154782</xdr:rowOff>
    </xdr:from>
    <xdr:to>
      <xdr:col>22</xdr:col>
      <xdr:colOff>188118</xdr:colOff>
      <xdr:row>0</xdr:row>
      <xdr:rowOff>913607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32197" y="154782"/>
          <a:ext cx="1445640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416719</xdr:colOff>
      <xdr:row>0</xdr:row>
      <xdr:rowOff>241300</xdr:rowOff>
    </xdr:from>
    <xdr:to>
      <xdr:col>25</xdr:col>
      <xdr:colOff>345281</xdr:colOff>
      <xdr:row>0</xdr:row>
      <xdr:rowOff>867833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06438" y="241300"/>
          <a:ext cx="1071562" cy="626533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9146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218853</xdr:colOff>
      <xdr:row>0</xdr:row>
      <xdr:rowOff>154782</xdr:rowOff>
    </xdr:from>
    <xdr:to>
      <xdr:col>22</xdr:col>
      <xdr:colOff>188118</xdr:colOff>
      <xdr:row>0</xdr:row>
      <xdr:rowOff>913607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29903" y="154782"/>
          <a:ext cx="1445640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416719</xdr:colOff>
      <xdr:row>0</xdr:row>
      <xdr:rowOff>241300</xdr:rowOff>
    </xdr:from>
    <xdr:to>
      <xdr:col>25</xdr:col>
      <xdr:colOff>345281</xdr:colOff>
      <xdr:row>0</xdr:row>
      <xdr:rowOff>867833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04144" y="241300"/>
          <a:ext cx="1081087" cy="626533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9146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152400</xdr:colOff>
      <xdr:row>0</xdr:row>
      <xdr:rowOff>91283</xdr:rowOff>
    </xdr:from>
    <xdr:to>
      <xdr:col>22</xdr:col>
      <xdr:colOff>35718</xdr:colOff>
      <xdr:row>0</xdr:row>
      <xdr:rowOff>805677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88800" y="91283"/>
          <a:ext cx="1381918" cy="7143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355599</xdr:colOff>
      <xdr:row>0</xdr:row>
      <xdr:rowOff>63501</xdr:rowOff>
    </xdr:from>
    <xdr:to>
      <xdr:col>25</xdr:col>
      <xdr:colOff>256380</xdr:colOff>
      <xdr:row>0</xdr:row>
      <xdr:rowOff>673981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90599" y="63501"/>
          <a:ext cx="1056481" cy="61048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495300</xdr:colOff>
      <xdr:row>0</xdr:row>
      <xdr:rowOff>695325</xdr:rowOff>
    </xdr:to>
    <xdr:pic>
      <xdr:nvPicPr>
        <xdr:cNvPr id="48747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489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419100</xdr:colOff>
      <xdr:row>0</xdr:row>
      <xdr:rowOff>117475</xdr:rowOff>
    </xdr:from>
    <xdr:to>
      <xdr:col>21</xdr:col>
      <xdr:colOff>304800</xdr:colOff>
      <xdr:row>0</xdr:row>
      <xdr:rowOff>866696</xdr:rowOff>
    </xdr:to>
    <xdr:pic>
      <xdr:nvPicPr>
        <xdr:cNvPr id="487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31600" y="117475"/>
          <a:ext cx="1485900" cy="7492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190500</xdr:colOff>
      <xdr:row>0</xdr:row>
      <xdr:rowOff>139700</xdr:rowOff>
    </xdr:from>
    <xdr:to>
      <xdr:col>25</xdr:col>
      <xdr:colOff>280377</xdr:colOff>
      <xdr:row>0</xdr:row>
      <xdr:rowOff>766233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3400" y="139700"/>
          <a:ext cx="1156677" cy="626533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495300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409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419100</xdr:colOff>
      <xdr:row>0</xdr:row>
      <xdr:rowOff>117475</xdr:rowOff>
    </xdr:from>
    <xdr:to>
      <xdr:col>21</xdr:col>
      <xdr:colOff>304800</xdr:colOff>
      <xdr:row>0</xdr:row>
      <xdr:rowOff>866696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30050" y="117475"/>
          <a:ext cx="1466850" cy="7492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190500</xdr:colOff>
      <xdr:row>0</xdr:row>
      <xdr:rowOff>139700</xdr:rowOff>
    </xdr:from>
    <xdr:to>
      <xdr:col>25</xdr:col>
      <xdr:colOff>280377</xdr:colOff>
      <xdr:row>0</xdr:row>
      <xdr:rowOff>766233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06450" y="139700"/>
          <a:ext cx="1156677" cy="626533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85726</xdr:rowOff>
    </xdr:from>
    <xdr:to>
      <xdr:col>3</xdr:col>
      <xdr:colOff>1562100</xdr:colOff>
      <xdr:row>0</xdr:row>
      <xdr:rowOff>664763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292350" cy="57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76200</xdr:colOff>
      <xdr:row>0</xdr:row>
      <xdr:rowOff>76200</xdr:rowOff>
    </xdr:from>
    <xdr:to>
      <xdr:col>20</xdr:col>
      <xdr:colOff>12700</xdr:colOff>
      <xdr:row>1</xdr:row>
      <xdr:rowOff>48208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53900" y="76200"/>
          <a:ext cx="1473200" cy="67050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20</xdr:col>
      <xdr:colOff>241300</xdr:colOff>
      <xdr:row>0</xdr:row>
      <xdr:rowOff>0</xdr:rowOff>
    </xdr:from>
    <xdr:to>
      <xdr:col>24</xdr:col>
      <xdr:colOff>305777</xdr:colOff>
      <xdr:row>0</xdr:row>
      <xdr:rowOff>626533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55700" y="0"/>
          <a:ext cx="1156677" cy="626533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0</xdr:row>
      <xdr:rowOff>85726</xdr:rowOff>
    </xdr:from>
    <xdr:to>
      <xdr:col>3</xdr:col>
      <xdr:colOff>1562100</xdr:colOff>
      <xdr:row>0</xdr:row>
      <xdr:rowOff>664763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286000" cy="57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241300</xdr:colOff>
      <xdr:row>0</xdr:row>
      <xdr:rowOff>38100</xdr:rowOff>
    </xdr:from>
    <xdr:to>
      <xdr:col>24</xdr:col>
      <xdr:colOff>305777</xdr:colOff>
      <xdr:row>0</xdr:row>
      <xdr:rowOff>664633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55700" y="38100"/>
          <a:ext cx="1156677" cy="62653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71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218853</xdr:colOff>
      <xdr:row>0</xdr:row>
      <xdr:rowOff>154782</xdr:rowOff>
    </xdr:from>
    <xdr:to>
      <xdr:col>22</xdr:col>
      <xdr:colOff>188118</xdr:colOff>
      <xdr:row>0</xdr:row>
      <xdr:rowOff>913607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25053" y="154782"/>
          <a:ext cx="1445640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416719</xdr:colOff>
      <xdr:row>0</xdr:row>
      <xdr:rowOff>241300</xdr:rowOff>
    </xdr:from>
    <xdr:to>
      <xdr:col>25</xdr:col>
      <xdr:colOff>333375</xdr:colOff>
      <xdr:row>0</xdr:row>
      <xdr:rowOff>867833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06438" y="241300"/>
          <a:ext cx="1059656" cy="62653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71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218853</xdr:colOff>
      <xdr:row>0</xdr:row>
      <xdr:rowOff>154782</xdr:rowOff>
    </xdr:from>
    <xdr:to>
      <xdr:col>22</xdr:col>
      <xdr:colOff>188118</xdr:colOff>
      <xdr:row>0</xdr:row>
      <xdr:rowOff>913607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25053" y="154782"/>
          <a:ext cx="1445640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416719</xdr:colOff>
      <xdr:row>0</xdr:row>
      <xdr:rowOff>241300</xdr:rowOff>
    </xdr:from>
    <xdr:to>
      <xdr:col>25</xdr:col>
      <xdr:colOff>333375</xdr:colOff>
      <xdr:row>0</xdr:row>
      <xdr:rowOff>867833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99294" y="241300"/>
          <a:ext cx="1069181" cy="62653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71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218853</xdr:colOff>
      <xdr:row>0</xdr:row>
      <xdr:rowOff>154782</xdr:rowOff>
    </xdr:from>
    <xdr:to>
      <xdr:col>22</xdr:col>
      <xdr:colOff>188118</xdr:colOff>
      <xdr:row>0</xdr:row>
      <xdr:rowOff>913607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25053" y="154782"/>
          <a:ext cx="1445640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416719</xdr:colOff>
      <xdr:row>0</xdr:row>
      <xdr:rowOff>241300</xdr:rowOff>
    </xdr:from>
    <xdr:to>
      <xdr:col>25</xdr:col>
      <xdr:colOff>333375</xdr:colOff>
      <xdr:row>0</xdr:row>
      <xdr:rowOff>867833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99294" y="241300"/>
          <a:ext cx="1069181" cy="62653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95250</xdr:rowOff>
    </xdr:from>
    <xdr:to>
      <xdr:col>4</xdr:col>
      <xdr:colOff>533400</xdr:colOff>
      <xdr:row>0</xdr:row>
      <xdr:rowOff>698500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" y="95250"/>
          <a:ext cx="21082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310030</xdr:colOff>
      <xdr:row>0</xdr:row>
      <xdr:rowOff>88900</xdr:rowOff>
    </xdr:from>
    <xdr:to>
      <xdr:col>21</xdr:col>
      <xdr:colOff>101600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68605" y="88900"/>
          <a:ext cx="1534645" cy="701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152400</xdr:colOff>
      <xdr:row>0</xdr:row>
      <xdr:rowOff>114300</xdr:rowOff>
    </xdr:from>
    <xdr:to>
      <xdr:col>26</xdr:col>
      <xdr:colOff>21493</xdr:colOff>
      <xdr:row>0</xdr:row>
      <xdr:rowOff>800100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77900" y="114300"/>
          <a:ext cx="1259743" cy="6762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184150</xdr:rowOff>
    </xdr:from>
    <xdr:to>
      <xdr:col>5</xdr:col>
      <xdr:colOff>241300</xdr:colOff>
      <xdr:row>0</xdr:row>
      <xdr:rowOff>860425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184150"/>
          <a:ext cx="2457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233830</xdr:colOff>
      <xdr:row>0</xdr:row>
      <xdr:rowOff>88900</xdr:rowOff>
    </xdr:from>
    <xdr:to>
      <xdr:col>22</xdr:col>
      <xdr:colOff>152400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41630" y="88900"/>
          <a:ext cx="1544170" cy="698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114300</xdr:colOff>
      <xdr:row>0</xdr:row>
      <xdr:rowOff>76200</xdr:rowOff>
    </xdr:from>
    <xdr:to>
      <xdr:col>26</xdr:col>
      <xdr:colOff>313593</xdr:colOff>
      <xdr:row>0</xdr:row>
      <xdr:rowOff>752475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77900" y="76200"/>
          <a:ext cx="1266093" cy="6762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184150</xdr:rowOff>
    </xdr:from>
    <xdr:to>
      <xdr:col>5</xdr:col>
      <xdr:colOff>241300</xdr:colOff>
      <xdr:row>0</xdr:row>
      <xdr:rowOff>860425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184150"/>
          <a:ext cx="2771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132230</xdr:colOff>
      <xdr:row>0</xdr:row>
      <xdr:rowOff>101600</xdr:rowOff>
    </xdr:from>
    <xdr:to>
      <xdr:col>23</xdr:col>
      <xdr:colOff>177800</xdr:colOff>
      <xdr:row>2</xdr:row>
      <xdr:rowOff>12700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7230" y="101600"/>
          <a:ext cx="1544170" cy="698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254000</xdr:colOff>
      <xdr:row>0</xdr:row>
      <xdr:rowOff>76200</xdr:rowOff>
    </xdr:from>
    <xdr:to>
      <xdr:col>26</xdr:col>
      <xdr:colOff>453293</xdr:colOff>
      <xdr:row>0</xdr:row>
      <xdr:rowOff>752475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7600" y="76200"/>
          <a:ext cx="1266093" cy="6762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1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177800</xdr:colOff>
      <xdr:row>0</xdr:row>
      <xdr:rowOff>101600</xdr:rowOff>
    </xdr:from>
    <xdr:to>
      <xdr:col>22</xdr:col>
      <xdr:colOff>41275</xdr:colOff>
      <xdr:row>0</xdr:row>
      <xdr:rowOff>812800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66600" y="101600"/>
          <a:ext cx="1489075" cy="71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63500</xdr:colOff>
      <xdr:row>0</xdr:row>
      <xdr:rowOff>88900</xdr:rowOff>
    </xdr:from>
    <xdr:to>
      <xdr:col>26</xdr:col>
      <xdr:colOff>262793</xdr:colOff>
      <xdr:row>0</xdr:row>
      <xdr:rowOff>711200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08100" y="88900"/>
          <a:ext cx="1266093" cy="6223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62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177800</xdr:colOff>
      <xdr:row>0</xdr:row>
      <xdr:rowOff>101600</xdr:rowOff>
    </xdr:from>
    <xdr:to>
      <xdr:col>22</xdr:col>
      <xdr:colOff>41275</xdr:colOff>
      <xdr:row>0</xdr:row>
      <xdr:rowOff>812800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60250" y="101600"/>
          <a:ext cx="1473200" cy="71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63500</xdr:colOff>
      <xdr:row>0</xdr:row>
      <xdr:rowOff>88900</xdr:rowOff>
    </xdr:from>
    <xdr:to>
      <xdr:col>26</xdr:col>
      <xdr:colOff>262793</xdr:colOff>
      <xdr:row>0</xdr:row>
      <xdr:rowOff>711200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79525" y="88900"/>
          <a:ext cx="1266093" cy="622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71"/>
  <sheetViews>
    <sheetView view="pageBreakPreview" zoomScale="75" zoomScaleSheetLayoutView="75" workbookViewId="0">
      <selection activeCell="O3" sqref="O3"/>
    </sheetView>
  </sheetViews>
  <sheetFormatPr defaultRowHeight="12.75"/>
  <cols>
    <col min="1" max="1" width="5.5703125" style="171" customWidth="1"/>
    <col min="2" max="3" width="4.28515625" style="171" hidden="1" customWidth="1"/>
    <col min="4" max="4" width="21.28515625" style="159" customWidth="1"/>
    <col min="5" max="5" width="9.28515625" style="159" customWidth="1"/>
    <col min="6" max="6" width="5.5703125" style="159" customWidth="1"/>
    <col min="7" max="7" width="33" style="159" customWidth="1"/>
    <col min="8" max="8" width="10" style="159" customWidth="1"/>
    <col min="9" max="9" width="16" style="175" customWidth="1"/>
    <col min="10" max="10" width="17.28515625" style="175" customWidth="1"/>
    <col min="11" max="11" width="26.42578125" style="174" customWidth="1"/>
    <col min="12" max="12" width="15.28515625" style="159" customWidth="1"/>
    <col min="13" max="16384" width="9.140625" style="159"/>
  </cols>
  <sheetData>
    <row r="1" spans="1:12" ht="152.25" customHeight="1">
      <c r="A1" s="158" t="s">
        <v>341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160" customFormat="1" ht="21" customHeight="1">
      <c r="A2" s="176" t="s">
        <v>342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21.75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65" customFormat="1" ht="15" customHeight="1">
      <c r="A4" s="10" t="s">
        <v>92</v>
      </c>
      <c r="B4" s="161"/>
      <c r="C4" s="161"/>
      <c r="D4" s="162"/>
      <c r="E4" s="162"/>
      <c r="F4" s="162"/>
      <c r="G4" s="163"/>
      <c r="H4" s="163"/>
      <c r="I4" s="164"/>
      <c r="J4" s="164"/>
      <c r="L4" s="18" t="s">
        <v>174</v>
      </c>
    </row>
    <row r="5" spans="1:12" s="169" customFormat="1" ht="60" customHeight="1">
      <c r="A5" s="274" t="s">
        <v>1</v>
      </c>
      <c r="B5" s="274" t="s">
        <v>2</v>
      </c>
      <c r="C5" s="274" t="s">
        <v>10</v>
      </c>
      <c r="D5" s="275" t="s">
        <v>170</v>
      </c>
      <c r="E5" s="275" t="s">
        <v>3</v>
      </c>
      <c r="F5" s="274" t="s">
        <v>11</v>
      </c>
      <c r="G5" s="275" t="s">
        <v>171</v>
      </c>
      <c r="H5" s="275" t="s">
        <v>3</v>
      </c>
      <c r="I5" s="275" t="s">
        <v>4</v>
      </c>
      <c r="J5" s="275" t="s">
        <v>5</v>
      </c>
      <c r="K5" s="275" t="s">
        <v>6</v>
      </c>
      <c r="L5" s="275" t="s">
        <v>7</v>
      </c>
    </row>
    <row r="6" spans="1:12" s="169" customFormat="1" ht="40.5" customHeight="1">
      <c r="A6" s="273">
        <v>1</v>
      </c>
      <c r="B6" s="167"/>
      <c r="C6" s="167"/>
      <c r="D6" s="137" t="s">
        <v>312</v>
      </c>
      <c r="E6" s="73" t="s">
        <v>135</v>
      </c>
      <c r="F6" s="74" t="s">
        <v>8</v>
      </c>
      <c r="G6" s="146" t="s">
        <v>336</v>
      </c>
      <c r="H6" s="73" t="s">
        <v>83</v>
      </c>
      <c r="I6" s="74" t="s">
        <v>142</v>
      </c>
      <c r="J6" s="74" t="s">
        <v>34</v>
      </c>
      <c r="K6" s="45" t="s">
        <v>218</v>
      </c>
      <c r="L6" s="168" t="s">
        <v>96</v>
      </c>
    </row>
    <row r="7" spans="1:12" s="169" customFormat="1" ht="40.5" customHeight="1">
      <c r="A7" s="273">
        <v>2</v>
      </c>
      <c r="B7" s="167"/>
      <c r="C7" s="167"/>
      <c r="D7" s="137" t="s">
        <v>419</v>
      </c>
      <c r="E7" s="73" t="s">
        <v>122</v>
      </c>
      <c r="F7" s="74" t="s">
        <v>8</v>
      </c>
      <c r="G7" s="146" t="s">
        <v>424</v>
      </c>
      <c r="H7" s="73" t="s">
        <v>99</v>
      </c>
      <c r="I7" s="74" t="s">
        <v>414</v>
      </c>
      <c r="J7" s="74" t="s">
        <v>121</v>
      </c>
      <c r="K7" s="80" t="s">
        <v>415</v>
      </c>
      <c r="L7" s="168" t="s">
        <v>96</v>
      </c>
    </row>
    <row r="8" spans="1:12" s="169" customFormat="1" ht="40.5" customHeight="1">
      <c r="A8" s="273">
        <v>3</v>
      </c>
      <c r="B8" s="167"/>
      <c r="C8" s="167"/>
      <c r="D8" s="137" t="s">
        <v>321</v>
      </c>
      <c r="E8" s="73" t="s">
        <v>301</v>
      </c>
      <c r="F8" s="74" t="s">
        <v>8</v>
      </c>
      <c r="G8" s="146" t="s">
        <v>324</v>
      </c>
      <c r="H8" s="73" t="s">
        <v>274</v>
      </c>
      <c r="I8" s="74" t="s">
        <v>275</v>
      </c>
      <c r="J8" s="74" t="s">
        <v>276</v>
      </c>
      <c r="K8" s="45" t="s">
        <v>209</v>
      </c>
      <c r="L8" s="168" t="s">
        <v>96</v>
      </c>
    </row>
    <row r="9" spans="1:12" s="169" customFormat="1" ht="40.5" customHeight="1">
      <c r="A9" s="273">
        <v>4</v>
      </c>
      <c r="B9" s="167"/>
      <c r="C9" s="167"/>
      <c r="D9" s="145" t="s">
        <v>308</v>
      </c>
      <c r="E9" s="75" t="s">
        <v>273</v>
      </c>
      <c r="F9" s="47" t="s">
        <v>8</v>
      </c>
      <c r="G9" s="146" t="s">
        <v>324</v>
      </c>
      <c r="H9" s="73" t="s">
        <v>274</v>
      </c>
      <c r="I9" s="74" t="s">
        <v>275</v>
      </c>
      <c r="J9" s="74" t="s">
        <v>276</v>
      </c>
      <c r="K9" s="45" t="s">
        <v>209</v>
      </c>
      <c r="L9" s="168" t="s">
        <v>96</v>
      </c>
    </row>
    <row r="10" spans="1:12" s="169" customFormat="1" ht="40.5" customHeight="1">
      <c r="A10" s="273">
        <v>5</v>
      </c>
      <c r="B10" s="167"/>
      <c r="C10" s="167"/>
      <c r="D10" s="137" t="s">
        <v>323</v>
      </c>
      <c r="E10" s="73" t="s">
        <v>69</v>
      </c>
      <c r="F10" s="74" t="s">
        <v>30</v>
      </c>
      <c r="G10" s="146" t="s">
        <v>335</v>
      </c>
      <c r="H10" s="73" t="s">
        <v>158</v>
      </c>
      <c r="I10" s="74" t="s">
        <v>306</v>
      </c>
      <c r="J10" s="74" t="s">
        <v>64</v>
      </c>
      <c r="K10" s="45" t="s">
        <v>307</v>
      </c>
      <c r="L10" s="168" t="s">
        <v>96</v>
      </c>
    </row>
    <row r="11" spans="1:12" s="169" customFormat="1" ht="40.5" customHeight="1">
      <c r="A11" s="273">
        <v>6</v>
      </c>
      <c r="B11" s="167"/>
      <c r="C11" s="167"/>
      <c r="D11" s="137" t="s">
        <v>420</v>
      </c>
      <c r="E11" s="73" t="s">
        <v>63</v>
      </c>
      <c r="F11" s="74">
        <v>2</v>
      </c>
      <c r="G11" s="146" t="s">
        <v>425</v>
      </c>
      <c r="H11" s="73" t="s">
        <v>85</v>
      </c>
      <c r="I11" s="74" t="s">
        <v>43</v>
      </c>
      <c r="J11" s="74" t="s">
        <v>42</v>
      </c>
      <c r="K11" s="80" t="s">
        <v>194</v>
      </c>
      <c r="L11" s="168" t="s">
        <v>96</v>
      </c>
    </row>
    <row r="12" spans="1:12" s="169" customFormat="1" ht="40.5" customHeight="1">
      <c r="A12" s="273">
        <v>7</v>
      </c>
      <c r="B12" s="167"/>
      <c r="C12" s="167"/>
      <c r="D12" s="137" t="s">
        <v>378</v>
      </c>
      <c r="E12" s="73" t="s">
        <v>354</v>
      </c>
      <c r="F12" s="74" t="s">
        <v>8</v>
      </c>
      <c r="G12" s="146" t="s">
        <v>389</v>
      </c>
      <c r="H12" s="73" t="s">
        <v>355</v>
      </c>
      <c r="I12" s="74" t="s">
        <v>356</v>
      </c>
      <c r="J12" s="74" t="s">
        <v>49</v>
      </c>
      <c r="K12" s="80" t="s">
        <v>177</v>
      </c>
      <c r="L12" s="168" t="s">
        <v>96</v>
      </c>
    </row>
    <row r="13" spans="1:12" s="169" customFormat="1" ht="40.5" customHeight="1">
      <c r="A13" s="273">
        <v>8</v>
      </c>
      <c r="B13" s="167"/>
      <c r="C13" s="167"/>
      <c r="D13" s="137" t="s">
        <v>309</v>
      </c>
      <c r="E13" s="73" t="s">
        <v>138</v>
      </c>
      <c r="F13" s="74" t="s">
        <v>52</v>
      </c>
      <c r="G13" s="146" t="s">
        <v>326</v>
      </c>
      <c r="H13" s="73" t="s">
        <v>79</v>
      </c>
      <c r="I13" s="74" t="s">
        <v>43</v>
      </c>
      <c r="J13" s="74" t="s">
        <v>42</v>
      </c>
      <c r="K13" s="45" t="s">
        <v>194</v>
      </c>
      <c r="L13" s="168" t="s">
        <v>96</v>
      </c>
    </row>
    <row r="14" spans="1:12" s="169" customFormat="1" ht="40.5" customHeight="1">
      <c r="A14" s="273">
        <v>9</v>
      </c>
      <c r="B14" s="167"/>
      <c r="C14" s="167"/>
      <c r="D14" s="76" t="s">
        <v>185</v>
      </c>
      <c r="E14" s="81" t="s">
        <v>175</v>
      </c>
      <c r="F14" s="82" t="s">
        <v>8</v>
      </c>
      <c r="G14" s="77" t="s">
        <v>188</v>
      </c>
      <c r="H14" s="83" t="s">
        <v>176</v>
      </c>
      <c r="I14" s="84" t="s">
        <v>53</v>
      </c>
      <c r="J14" s="82" t="s">
        <v>53</v>
      </c>
      <c r="K14" s="80" t="s">
        <v>177</v>
      </c>
      <c r="L14" s="168" t="s">
        <v>96</v>
      </c>
    </row>
    <row r="15" spans="1:12" s="169" customFormat="1" ht="40.5" customHeight="1">
      <c r="A15" s="273">
        <v>10</v>
      </c>
      <c r="B15" s="167"/>
      <c r="C15" s="167"/>
      <c r="D15" s="137" t="s">
        <v>315</v>
      </c>
      <c r="E15" s="73" t="s">
        <v>287</v>
      </c>
      <c r="F15" s="74" t="s">
        <v>8</v>
      </c>
      <c r="G15" s="146" t="s">
        <v>258</v>
      </c>
      <c r="H15" s="73" t="s">
        <v>156</v>
      </c>
      <c r="I15" s="74" t="s">
        <v>157</v>
      </c>
      <c r="J15" s="74" t="s">
        <v>151</v>
      </c>
      <c r="K15" s="45" t="s">
        <v>272</v>
      </c>
      <c r="L15" s="168" t="s">
        <v>96</v>
      </c>
    </row>
    <row r="16" spans="1:12" s="169" customFormat="1" ht="40.5" customHeight="1">
      <c r="A16" s="273">
        <v>11</v>
      </c>
      <c r="B16" s="167"/>
      <c r="C16" s="167"/>
      <c r="D16" s="137" t="s">
        <v>379</v>
      </c>
      <c r="E16" s="73" t="s">
        <v>357</v>
      </c>
      <c r="F16" s="74" t="s">
        <v>8</v>
      </c>
      <c r="G16" s="146" t="s">
        <v>390</v>
      </c>
      <c r="H16" s="73" t="s">
        <v>358</v>
      </c>
      <c r="I16" s="74" t="s">
        <v>359</v>
      </c>
      <c r="J16" s="74" t="s">
        <v>73</v>
      </c>
      <c r="K16" s="80" t="s">
        <v>360</v>
      </c>
      <c r="L16" s="168" t="s">
        <v>96</v>
      </c>
    </row>
    <row r="17" spans="1:12" s="169" customFormat="1" ht="40.5" customHeight="1">
      <c r="A17" s="273">
        <v>12</v>
      </c>
      <c r="B17" s="167"/>
      <c r="C17" s="167"/>
      <c r="D17" s="137" t="s">
        <v>242</v>
      </c>
      <c r="E17" s="73" t="s">
        <v>80</v>
      </c>
      <c r="F17" s="74" t="s">
        <v>51</v>
      </c>
      <c r="G17" s="146" t="s">
        <v>257</v>
      </c>
      <c r="H17" s="73" t="s">
        <v>128</v>
      </c>
      <c r="I17" s="74" t="s">
        <v>43</v>
      </c>
      <c r="J17" s="74" t="s">
        <v>61</v>
      </c>
      <c r="K17" s="80" t="s">
        <v>194</v>
      </c>
      <c r="L17" s="168" t="s">
        <v>96</v>
      </c>
    </row>
    <row r="18" spans="1:12" s="169" customFormat="1" ht="40.5" customHeight="1">
      <c r="A18" s="273">
        <v>13</v>
      </c>
      <c r="B18" s="167"/>
      <c r="C18" s="167"/>
      <c r="D18" s="137" t="s">
        <v>316</v>
      </c>
      <c r="E18" s="73" t="s">
        <v>288</v>
      </c>
      <c r="F18" s="74" t="s">
        <v>8</v>
      </c>
      <c r="G18" s="146" t="s">
        <v>329</v>
      </c>
      <c r="H18" s="73" t="s">
        <v>289</v>
      </c>
      <c r="I18" s="74" t="s">
        <v>290</v>
      </c>
      <c r="J18" s="74" t="s">
        <v>64</v>
      </c>
      <c r="K18" s="45" t="s">
        <v>281</v>
      </c>
      <c r="L18" s="168" t="s">
        <v>96</v>
      </c>
    </row>
    <row r="19" spans="1:12" s="169" customFormat="1" ht="40.5" customHeight="1">
      <c r="A19" s="273">
        <v>14</v>
      </c>
      <c r="B19" s="167"/>
      <c r="C19" s="167"/>
      <c r="D19" s="137" t="s">
        <v>314</v>
      </c>
      <c r="E19" s="73" t="s">
        <v>139</v>
      </c>
      <c r="F19" s="74" t="s">
        <v>52</v>
      </c>
      <c r="G19" s="146" t="s">
        <v>249</v>
      </c>
      <c r="H19" s="73" t="s">
        <v>131</v>
      </c>
      <c r="I19" s="74" t="s">
        <v>43</v>
      </c>
      <c r="J19" s="74" t="s">
        <v>42</v>
      </c>
      <c r="K19" s="45" t="s">
        <v>194</v>
      </c>
      <c r="L19" s="168" t="s">
        <v>96</v>
      </c>
    </row>
    <row r="20" spans="1:12" s="169" customFormat="1" ht="40.5" customHeight="1">
      <c r="A20" s="273">
        <v>15</v>
      </c>
      <c r="B20" s="167"/>
      <c r="C20" s="167"/>
      <c r="D20" s="137" t="s">
        <v>322</v>
      </c>
      <c r="E20" s="73" t="s">
        <v>302</v>
      </c>
      <c r="F20" s="74" t="s">
        <v>8</v>
      </c>
      <c r="G20" s="146" t="s">
        <v>333</v>
      </c>
      <c r="H20" s="73" t="s">
        <v>303</v>
      </c>
      <c r="I20" s="74" t="s">
        <v>64</v>
      </c>
      <c r="J20" s="74" t="s">
        <v>64</v>
      </c>
      <c r="K20" s="45" t="s">
        <v>281</v>
      </c>
      <c r="L20" s="168" t="s">
        <v>96</v>
      </c>
    </row>
    <row r="21" spans="1:12" s="169" customFormat="1" ht="40.5" customHeight="1">
      <c r="A21" s="273">
        <v>16</v>
      </c>
      <c r="B21" s="167"/>
      <c r="C21" s="167"/>
      <c r="D21" s="137" t="s">
        <v>377</v>
      </c>
      <c r="E21" s="73" t="s">
        <v>93</v>
      </c>
      <c r="F21" s="74" t="s">
        <v>8</v>
      </c>
      <c r="G21" s="146" t="s">
        <v>388</v>
      </c>
      <c r="H21" s="73" t="s">
        <v>81</v>
      </c>
      <c r="I21" s="74" t="s">
        <v>82</v>
      </c>
      <c r="J21" s="74" t="s">
        <v>48</v>
      </c>
      <c r="K21" s="80" t="s">
        <v>177</v>
      </c>
      <c r="L21" s="168" t="s">
        <v>96</v>
      </c>
    </row>
    <row r="22" spans="1:12" s="169" customFormat="1" ht="40.5" customHeight="1">
      <c r="A22" s="273">
        <v>17</v>
      </c>
      <c r="B22" s="167"/>
      <c r="C22" s="167"/>
      <c r="D22" s="137" t="s">
        <v>244</v>
      </c>
      <c r="E22" s="73" t="s">
        <v>219</v>
      </c>
      <c r="F22" s="74" t="s">
        <v>51</v>
      </c>
      <c r="G22" s="146" t="s">
        <v>259</v>
      </c>
      <c r="H22" s="73" t="s">
        <v>220</v>
      </c>
      <c r="I22" s="74" t="s">
        <v>221</v>
      </c>
      <c r="J22" s="74" t="s">
        <v>34</v>
      </c>
      <c r="K22" s="80" t="s">
        <v>218</v>
      </c>
      <c r="L22" s="168" t="s">
        <v>96</v>
      </c>
    </row>
    <row r="23" spans="1:12" s="169" customFormat="1" ht="40.5" customHeight="1">
      <c r="A23" s="273">
        <v>18</v>
      </c>
      <c r="B23" s="167"/>
      <c r="C23" s="167"/>
      <c r="D23" s="137" t="s">
        <v>234</v>
      </c>
      <c r="E23" s="73" t="s">
        <v>203</v>
      </c>
      <c r="F23" s="74" t="s">
        <v>8</v>
      </c>
      <c r="G23" s="146" t="s">
        <v>263</v>
      </c>
      <c r="H23" s="73" t="s">
        <v>231</v>
      </c>
      <c r="I23" s="74" t="s">
        <v>232</v>
      </c>
      <c r="J23" s="74" t="s">
        <v>57</v>
      </c>
      <c r="K23" s="80" t="s">
        <v>206</v>
      </c>
      <c r="L23" s="168" t="s">
        <v>96</v>
      </c>
    </row>
    <row r="24" spans="1:12" s="169" customFormat="1" ht="40.5" customHeight="1">
      <c r="A24" s="273">
        <v>19</v>
      </c>
      <c r="B24" s="167"/>
      <c r="C24" s="167"/>
      <c r="D24" s="137" t="s">
        <v>234</v>
      </c>
      <c r="E24" s="73" t="s">
        <v>203</v>
      </c>
      <c r="F24" s="74" t="s">
        <v>8</v>
      </c>
      <c r="G24" s="146" t="s">
        <v>248</v>
      </c>
      <c r="H24" s="73" t="s">
        <v>204</v>
      </c>
      <c r="I24" s="74" t="s">
        <v>205</v>
      </c>
      <c r="J24" s="74" t="s">
        <v>57</v>
      </c>
      <c r="K24" s="80" t="s">
        <v>206</v>
      </c>
      <c r="L24" s="168" t="s">
        <v>96</v>
      </c>
    </row>
    <row r="25" spans="1:12" s="169" customFormat="1" ht="40.5" customHeight="1">
      <c r="A25" s="273">
        <v>20</v>
      </c>
      <c r="B25" s="167"/>
      <c r="C25" s="167"/>
      <c r="D25" s="137" t="s">
        <v>240</v>
      </c>
      <c r="E25" s="73" t="s">
        <v>215</v>
      </c>
      <c r="F25" s="74" t="s">
        <v>30</v>
      </c>
      <c r="G25" s="146" t="s">
        <v>255</v>
      </c>
      <c r="H25" s="73" t="s">
        <v>216</v>
      </c>
      <c r="I25" s="74" t="s">
        <v>217</v>
      </c>
      <c r="J25" s="74" t="s">
        <v>34</v>
      </c>
      <c r="K25" s="80" t="s">
        <v>218</v>
      </c>
      <c r="L25" s="168" t="s">
        <v>96</v>
      </c>
    </row>
    <row r="26" spans="1:12" s="169" customFormat="1" ht="40.5" customHeight="1">
      <c r="A26" s="273">
        <v>21</v>
      </c>
      <c r="B26" s="167"/>
      <c r="C26" s="167"/>
      <c r="D26" s="137" t="s">
        <v>416</v>
      </c>
      <c r="E26" s="73" t="s">
        <v>129</v>
      </c>
      <c r="F26" s="74">
        <v>1</v>
      </c>
      <c r="G26" s="146" t="s">
        <v>421</v>
      </c>
      <c r="H26" s="73" t="s">
        <v>65</v>
      </c>
      <c r="I26" s="74" t="s">
        <v>43</v>
      </c>
      <c r="J26" s="74" t="s">
        <v>61</v>
      </c>
      <c r="K26" s="80" t="s">
        <v>194</v>
      </c>
      <c r="L26" s="168" t="s">
        <v>96</v>
      </c>
    </row>
    <row r="27" spans="1:12" s="169" customFormat="1" ht="40.5" customHeight="1">
      <c r="A27" s="273">
        <v>22</v>
      </c>
      <c r="B27" s="167"/>
      <c r="C27" s="167"/>
      <c r="D27" s="137" t="s">
        <v>416</v>
      </c>
      <c r="E27" s="73" t="s">
        <v>129</v>
      </c>
      <c r="F27" s="74">
        <v>1</v>
      </c>
      <c r="G27" s="146" t="s">
        <v>436</v>
      </c>
      <c r="H27" s="73" t="s">
        <v>78</v>
      </c>
      <c r="I27" s="74" t="s">
        <v>428</v>
      </c>
      <c r="J27" s="74" t="s">
        <v>61</v>
      </c>
      <c r="K27" s="80" t="s">
        <v>194</v>
      </c>
      <c r="L27" s="168" t="s">
        <v>96</v>
      </c>
    </row>
    <row r="28" spans="1:12" s="169" customFormat="1" ht="40.5" customHeight="1">
      <c r="A28" s="273">
        <v>23</v>
      </c>
      <c r="B28" s="167"/>
      <c r="C28" s="167"/>
      <c r="D28" s="137" t="s">
        <v>313</v>
      </c>
      <c r="E28" s="73" t="s">
        <v>282</v>
      </c>
      <c r="F28" s="74" t="s">
        <v>8</v>
      </c>
      <c r="G28" s="146" t="s">
        <v>328</v>
      </c>
      <c r="H28" s="73" t="s">
        <v>283</v>
      </c>
      <c r="I28" s="74" t="s">
        <v>284</v>
      </c>
      <c r="J28" s="74" t="s">
        <v>285</v>
      </c>
      <c r="K28" s="45" t="s">
        <v>286</v>
      </c>
      <c r="L28" s="168" t="s">
        <v>96</v>
      </c>
    </row>
    <row r="29" spans="1:12" s="169" customFormat="1" ht="40.5" customHeight="1">
      <c r="A29" s="273">
        <v>24</v>
      </c>
      <c r="B29" s="167"/>
      <c r="C29" s="167"/>
      <c r="D29" s="137" t="s">
        <v>380</v>
      </c>
      <c r="E29" s="73" t="s">
        <v>361</v>
      </c>
      <c r="F29" s="74" t="s">
        <v>8</v>
      </c>
      <c r="G29" s="146" t="s">
        <v>391</v>
      </c>
      <c r="H29" s="73" t="s">
        <v>70</v>
      </c>
      <c r="I29" s="74" t="s">
        <v>71</v>
      </c>
      <c r="J29" s="74" t="s">
        <v>48</v>
      </c>
      <c r="K29" s="80" t="s">
        <v>360</v>
      </c>
      <c r="L29" s="168" t="s">
        <v>96</v>
      </c>
    </row>
    <row r="30" spans="1:12" s="169" customFormat="1" ht="40.5" customHeight="1">
      <c r="A30" s="273">
        <v>25</v>
      </c>
      <c r="B30" s="167"/>
      <c r="C30" s="167"/>
      <c r="D30" s="145" t="s">
        <v>238</v>
      </c>
      <c r="E30" s="75" t="s">
        <v>210</v>
      </c>
      <c r="F30" s="47" t="s">
        <v>8</v>
      </c>
      <c r="G30" s="146" t="s">
        <v>253</v>
      </c>
      <c r="H30" s="73" t="s">
        <v>211</v>
      </c>
      <c r="I30" s="74" t="s">
        <v>212</v>
      </c>
      <c r="J30" s="47" t="s">
        <v>213</v>
      </c>
      <c r="K30" s="80" t="s">
        <v>214</v>
      </c>
      <c r="L30" s="168" t="s">
        <v>96</v>
      </c>
    </row>
    <row r="31" spans="1:12" s="169" customFormat="1" ht="40.5" customHeight="1">
      <c r="A31" s="273">
        <v>26</v>
      </c>
      <c r="B31" s="167"/>
      <c r="C31" s="167"/>
      <c r="D31" s="137" t="s">
        <v>317</v>
      </c>
      <c r="E31" s="73" t="s">
        <v>291</v>
      </c>
      <c r="F31" s="74" t="s">
        <v>8</v>
      </c>
      <c r="G31" s="146" t="s">
        <v>330</v>
      </c>
      <c r="H31" s="73" t="s">
        <v>130</v>
      </c>
      <c r="I31" s="74" t="s">
        <v>292</v>
      </c>
      <c r="J31" s="74" t="s">
        <v>73</v>
      </c>
      <c r="K31" s="45" t="s">
        <v>340</v>
      </c>
      <c r="L31" s="168" t="s">
        <v>96</v>
      </c>
    </row>
    <row r="32" spans="1:12" s="169" customFormat="1" ht="40.5" customHeight="1">
      <c r="A32" s="273">
        <v>27</v>
      </c>
      <c r="B32" s="167"/>
      <c r="C32" s="167"/>
      <c r="D32" s="137" t="s">
        <v>385</v>
      </c>
      <c r="E32" s="73" t="s">
        <v>372</v>
      </c>
      <c r="F32" s="74">
        <v>2</v>
      </c>
      <c r="G32" s="146" t="s">
        <v>396</v>
      </c>
      <c r="H32" s="73" t="s">
        <v>373</v>
      </c>
      <c r="I32" s="74" t="s">
        <v>374</v>
      </c>
      <c r="J32" s="74" t="s">
        <v>104</v>
      </c>
      <c r="K32" s="80" t="s">
        <v>226</v>
      </c>
      <c r="L32" s="168" t="s">
        <v>96</v>
      </c>
    </row>
    <row r="33" spans="1:12" s="169" customFormat="1" ht="40.5" customHeight="1">
      <c r="A33" s="273">
        <v>28</v>
      </c>
      <c r="B33" s="167"/>
      <c r="C33" s="167"/>
      <c r="D33" s="137" t="s">
        <v>239</v>
      </c>
      <c r="E33" s="73" t="s">
        <v>105</v>
      </c>
      <c r="F33" s="74">
        <v>1</v>
      </c>
      <c r="G33" s="146" t="s">
        <v>254</v>
      </c>
      <c r="H33" s="73" t="s">
        <v>62</v>
      </c>
      <c r="I33" s="74" t="s">
        <v>43</v>
      </c>
      <c r="J33" s="74" t="s">
        <v>42</v>
      </c>
      <c r="K33" s="80" t="s">
        <v>194</v>
      </c>
      <c r="L33" s="168" t="s">
        <v>96</v>
      </c>
    </row>
    <row r="34" spans="1:12" s="169" customFormat="1" ht="40.5" customHeight="1">
      <c r="A34" s="273">
        <v>29</v>
      </c>
      <c r="B34" s="167"/>
      <c r="C34" s="167"/>
      <c r="D34" s="137" t="s">
        <v>381</v>
      </c>
      <c r="E34" s="73" t="s">
        <v>362</v>
      </c>
      <c r="F34" s="74">
        <v>1</v>
      </c>
      <c r="G34" s="146" t="s">
        <v>392</v>
      </c>
      <c r="H34" s="73" t="s">
        <v>125</v>
      </c>
      <c r="I34" s="74" t="s">
        <v>363</v>
      </c>
      <c r="J34" s="74" t="s">
        <v>364</v>
      </c>
      <c r="K34" s="80" t="s">
        <v>365</v>
      </c>
      <c r="L34" s="168" t="s">
        <v>96</v>
      </c>
    </row>
    <row r="35" spans="1:12" s="169" customFormat="1" ht="40.5" customHeight="1">
      <c r="A35" s="273">
        <v>30</v>
      </c>
      <c r="B35" s="167"/>
      <c r="C35" s="167"/>
      <c r="D35" s="137" t="s">
        <v>319</v>
      </c>
      <c r="E35" s="73" t="s">
        <v>112</v>
      </c>
      <c r="F35" s="74" t="s">
        <v>8</v>
      </c>
      <c r="G35" s="146" t="s">
        <v>331</v>
      </c>
      <c r="H35" s="73" t="s">
        <v>137</v>
      </c>
      <c r="I35" s="74" t="s">
        <v>294</v>
      </c>
      <c r="J35" s="74" t="s">
        <v>115</v>
      </c>
      <c r="K35" s="45" t="s">
        <v>295</v>
      </c>
      <c r="L35" s="168" t="s">
        <v>96</v>
      </c>
    </row>
    <row r="36" spans="1:12" s="169" customFormat="1" ht="40.5" customHeight="1">
      <c r="A36" s="273">
        <v>31</v>
      </c>
      <c r="B36" s="167"/>
      <c r="C36" s="167"/>
      <c r="D36" s="137" t="s">
        <v>311</v>
      </c>
      <c r="E36" s="73" t="s">
        <v>278</v>
      </c>
      <c r="F36" s="74">
        <v>2</v>
      </c>
      <c r="G36" s="146" t="s">
        <v>327</v>
      </c>
      <c r="H36" s="73" t="s">
        <v>279</v>
      </c>
      <c r="I36" s="74" t="s">
        <v>280</v>
      </c>
      <c r="J36" s="74" t="s">
        <v>64</v>
      </c>
      <c r="K36" s="45" t="s">
        <v>281</v>
      </c>
      <c r="L36" s="168" t="s">
        <v>96</v>
      </c>
    </row>
    <row r="37" spans="1:12" s="169" customFormat="1" ht="40.5" customHeight="1">
      <c r="A37" s="273">
        <v>32</v>
      </c>
      <c r="B37" s="167"/>
      <c r="C37" s="167"/>
      <c r="D37" s="137" t="s">
        <v>434</v>
      </c>
      <c r="E37" s="73" t="s">
        <v>429</v>
      </c>
      <c r="F37" s="74" t="s">
        <v>8</v>
      </c>
      <c r="G37" s="146" t="s">
        <v>438</v>
      </c>
      <c r="H37" s="73" t="s">
        <v>430</v>
      </c>
      <c r="I37" s="74" t="s">
        <v>431</v>
      </c>
      <c r="J37" s="74" t="s">
        <v>432</v>
      </c>
      <c r="K37" s="80" t="s">
        <v>371</v>
      </c>
      <c r="L37" s="168" t="s">
        <v>96</v>
      </c>
    </row>
    <row r="38" spans="1:12" s="169" customFormat="1" ht="40.5" customHeight="1">
      <c r="A38" s="273">
        <v>33</v>
      </c>
      <c r="B38" s="167"/>
      <c r="C38" s="167"/>
      <c r="D38" s="137" t="s">
        <v>241</v>
      </c>
      <c r="E38" s="73" t="s">
        <v>86</v>
      </c>
      <c r="F38" s="74" t="s">
        <v>8</v>
      </c>
      <c r="G38" s="146" t="s">
        <v>256</v>
      </c>
      <c r="H38" s="73" t="s">
        <v>87</v>
      </c>
      <c r="I38" s="74" t="s">
        <v>55</v>
      </c>
      <c r="J38" s="74" t="s">
        <v>57</v>
      </c>
      <c r="K38" s="80" t="s">
        <v>218</v>
      </c>
      <c r="L38" s="168" t="s">
        <v>96</v>
      </c>
    </row>
    <row r="39" spans="1:12" s="169" customFormat="1" ht="40.5" customHeight="1">
      <c r="A39" s="273">
        <v>34</v>
      </c>
      <c r="B39" s="167"/>
      <c r="C39" s="167"/>
      <c r="D39" s="137" t="s">
        <v>247</v>
      </c>
      <c r="E39" s="73" t="s">
        <v>227</v>
      </c>
      <c r="F39" s="74" t="s">
        <v>8</v>
      </c>
      <c r="G39" s="146" t="s">
        <v>262</v>
      </c>
      <c r="H39" s="73" t="s">
        <v>228</v>
      </c>
      <c r="I39" s="74" t="s">
        <v>229</v>
      </c>
      <c r="J39" s="74" t="s">
        <v>57</v>
      </c>
      <c r="K39" s="80" t="s">
        <v>230</v>
      </c>
      <c r="L39" s="168" t="s">
        <v>96</v>
      </c>
    </row>
    <row r="40" spans="1:12" s="169" customFormat="1" ht="40.5" customHeight="1">
      <c r="A40" s="273">
        <v>35</v>
      </c>
      <c r="B40" s="167"/>
      <c r="C40" s="167"/>
      <c r="D40" s="137" t="s">
        <v>247</v>
      </c>
      <c r="E40" s="73" t="s">
        <v>227</v>
      </c>
      <c r="F40" s="74" t="s">
        <v>8</v>
      </c>
      <c r="G40" s="146" t="s">
        <v>334</v>
      </c>
      <c r="H40" s="73" t="s">
        <v>304</v>
      </c>
      <c r="I40" s="74" t="s">
        <v>305</v>
      </c>
      <c r="J40" s="74" t="s">
        <v>57</v>
      </c>
      <c r="K40" s="45" t="s">
        <v>230</v>
      </c>
      <c r="L40" s="168" t="s">
        <v>96</v>
      </c>
    </row>
    <row r="41" spans="1:12" s="169" customFormat="1" ht="40.5" customHeight="1">
      <c r="A41" s="273">
        <v>36</v>
      </c>
      <c r="B41" s="167"/>
      <c r="C41" s="167"/>
      <c r="D41" s="137" t="s">
        <v>375</v>
      </c>
      <c r="E41" s="73" t="s">
        <v>349</v>
      </c>
      <c r="F41" s="74" t="s">
        <v>8</v>
      </c>
      <c r="G41" s="146" t="s">
        <v>386</v>
      </c>
      <c r="H41" s="73" t="s">
        <v>350</v>
      </c>
      <c r="I41" s="74" t="s">
        <v>351</v>
      </c>
      <c r="J41" s="74" t="s">
        <v>352</v>
      </c>
      <c r="K41" s="80" t="s">
        <v>353</v>
      </c>
      <c r="L41" s="168" t="s">
        <v>96</v>
      </c>
    </row>
    <row r="42" spans="1:12" s="169" customFormat="1" ht="40.5" customHeight="1">
      <c r="A42" s="273">
        <v>37</v>
      </c>
      <c r="B42" s="167"/>
      <c r="C42" s="167"/>
      <c r="D42" s="137" t="s">
        <v>433</v>
      </c>
      <c r="E42" s="73" t="s">
        <v>101</v>
      </c>
      <c r="F42" s="74" t="s">
        <v>30</v>
      </c>
      <c r="G42" s="146" t="s">
        <v>437</v>
      </c>
      <c r="H42" s="73" t="s">
        <v>102</v>
      </c>
      <c r="I42" s="74" t="s">
        <v>103</v>
      </c>
      <c r="J42" s="74" t="s">
        <v>49</v>
      </c>
      <c r="K42" s="80" t="s">
        <v>177</v>
      </c>
      <c r="L42" s="168" t="s">
        <v>96</v>
      </c>
    </row>
    <row r="43" spans="1:12" s="169" customFormat="1" ht="40.5" customHeight="1">
      <c r="A43" s="273">
        <v>38</v>
      </c>
      <c r="B43" s="167"/>
      <c r="C43" s="167"/>
      <c r="D43" s="76" t="s">
        <v>195</v>
      </c>
      <c r="E43" s="73" t="s">
        <v>119</v>
      </c>
      <c r="F43" s="74" t="s">
        <v>52</v>
      </c>
      <c r="G43" s="79" t="s">
        <v>198</v>
      </c>
      <c r="H43" s="73" t="s">
        <v>120</v>
      </c>
      <c r="I43" s="74" t="s">
        <v>43</v>
      </c>
      <c r="J43" s="74" t="s">
        <v>61</v>
      </c>
      <c r="K43" s="80" t="s">
        <v>194</v>
      </c>
      <c r="L43" s="168" t="s">
        <v>96</v>
      </c>
    </row>
    <row r="44" spans="1:12" s="169" customFormat="1" ht="40.5" customHeight="1">
      <c r="A44" s="273">
        <v>39</v>
      </c>
      <c r="B44" s="167"/>
      <c r="C44" s="167"/>
      <c r="D44" s="137" t="s">
        <v>310</v>
      </c>
      <c r="E44" s="73" t="s">
        <v>180</v>
      </c>
      <c r="F44" s="74" t="s">
        <v>8</v>
      </c>
      <c r="G44" s="146" t="s">
        <v>339</v>
      </c>
      <c r="H44" s="73" t="s">
        <v>181</v>
      </c>
      <c r="I44" s="74" t="s">
        <v>182</v>
      </c>
      <c r="J44" s="74" t="s">
        <v>183</v>
      </c>
      <c r="K44" s="45" t="s">
        <v>184</v>
      </c>
      <c r="L44" s="168" t="s">
        <v>96</v>
      </c>
    </row>
    <row r="45" spans="1:12" s="169" customFormat="1" ht="40.5" customHeight="1">
      <c r="A45" s="273">
        <v>40</v>
      </c>
      <c r="B45" s="167"/>
      <c r="C45" s="167"/>
      <c r="D45" s="76" t="s">
        <v>187</v>
      </c>
      <c r="E45" s="81" t="s">
        <v>180</v>
      </c>
      <c r="F45" s="82" t="s">
        <v>8</v>
      </c>
      <c r="G45" s="79" t="s">
        <v>190</v>
      </c>
      <c r="H45" s="81" t="s">
        <v>181</v>
      </c>
      <c r="I45" s="82" t="s">
        <v>182</v>
      </c>
      <c r="J45" s="82" t="s">
        <v>183</v>
      </c>
      <c r="K45" s="80" t="s">
        <v>184</v>
      </c>
      <c r="L45" s="168" t="s">
        <v>96</v>
      </c>
    </row>
    <row r="46" spans="1:12" s="169" customFormat="1" ht="40.5" customHeight="1">
      <c r="A46" s="273">
        <v>41</v>
      </c>
      <c r="B46" s="167"/>
      <c r="C46" s="167"/>
      <c r="D46" s="145" t="s">
        <v>245</v>
      </c>
      <c r="E46" s="75" t="s">
        <v>118</v>
      </c>
      <c r="F46" s="47" t="s">
        <v>8</v>
      </c>
      <c r="G46" s="147" t="s">
        <v>260</v>
      </c>
      <c r="H46" s="75" t="s">
        <v>116</v>
      </c>
      <c r="I46" s="47" t="s">
        <v>76</v>
      </c>
      <c r="J46" s="47" t="s">
        <v>100</v>
      </c>
      <c r="K46" s="80" t="s">
        <v>222</v>
      </c>
      <c r="L46" s="168" t="s">
        <v>96</v>
      </c>
    </row>
    <row r="47" spans="1:12" s="169" customFormat="1" ht="40.5" customHeight="1">
      <c r="A47" s="273">
        <v>42</v>
      </c>
      <c r="B47" s="167"/>
      <c r="C47" s="167"/>
      <c r="D47" s="145" t="s">
        <v>245</v>
      </c>
      <c r="E47" s="75" t="s">
        <v>118</v>
      </c>
      <c r="F47" s="47" t="s">
        <v>8</v>
      </c>
      <c r="G47" s="147" t="s">
        <v>325</v>
      </c>
      <c r="H47" s="73" t="s">
        <v>117</v>
      </c>
      <c r="I47" s="47" t="s">
        <v>277</v>
      </c>
      <c r="J47" s="47" t="s">
        <v>100</v>
      </c>
      <c r="K47" s="45" t="s">
        <v>222</v>
      </c>
      <c r="L47" s="168" t="s">
        <v>96</v>
      </c>
    </row>
    <row r="48" spans="1:12" s="169" customFormat="1" ht="40.5" customHeight="1">
      <c r="A48" s="273">
        <v>43</v>
      </c>
      <c r="B48" s="167"/>
      <c r="C48" s="167"/>
      <c r="D48" s="137" t="s">
        <v>246</v>
      </c>
      <c r="E48" s="73" t="s">
        <v>223</v>
      </c>
      <c r="F48" s="74">
        <v>2</v>
      </c>
      <c r="G48" s="146" t="s">
        <v>261</v>
      </c>
      <c r="H48" s="73" t="s">
        <v>224</v>
      </c>
      <c r="I48" s="74" t="s">
        <v>225</v>
      </c>
      <c r="J48" s="74" t="s">
        <v>104</v>
      </c>
      <c r="K48" s="80" t="s">
        <v>226</v>
      </c>
      <c r="L48" s="168" t="s">
        <v>96</v>
      </c>
    </row>
    <row r="49" spans="1:12" s="169" customFormat="1" ht="40.5" customHeight="1">
      <c r="A49" s="273">
        <v>44</v>
      </c>
      <c r="B49" s="167"/>
      <c r="C49" s="167"/>
      <c r="D49" s="137" t="s">
        <v>237</v>
      </c>
      <c r="E49" s="73" t="s">
        <v>147</v>
      </c>
      <c r="F49" s="74" t="s">
        <v>8</v>
      </c>
      <c r="G49" s="146" t="s">
        <v>251</v>
      </c>
      <c r="H49" s="73" t="s">
        <v>148</v>
      </c>
      <c r="I49" s="74" t="s">
        <v>149</v>
      </c>
      <c r="J49" s="74" t="s">
        <v>150</v>
      </c>
      <c r="K49" s="80" t="s">
        <v>209</v>
      </c>
      <c r="L49" s="168" t="s">
        <v>96</v>
      </c>
    </row>
    <row r="50" spans="1:12" s="169" customFormat="1" ht="40.5" customHeight="1">
      <c r="A50" s="273">
        <v>45</v>
      </c>
      <c r="B50" s="167"/>
      <c r="C50" s="167"/>
      <c r="D50" s="137" t="s">
        <v>376</v>
      </c>
      <c r="E50" s="73" t="s">
        <v>136</v>
      </c>
      <c r="F50" s="74" t="s">
        <v>8</v>
      </c>
      <c r="G50" s="146" t="s">
        <v>387</v>
      </c>
      <c r="H50" s="73" t="s">
        <v>113</v>
      </c>
      <c r="I50" s="74" t="s">
        <v>114</v>
      </c>
      <c r="J50" s="74" t="s">
        <v>48</v>
      </c>
      <c r="K50" s="80" t="s">
        <v>177</v>
      </c>
      <c r="L50" s="168" t="s">
        <v>96</v>
      </c>
    </row>
    <row r="51" spans="1:12" s="169" customFormat="1" ht="40.5" customHeight="1">
      <c r="A51" s="273">
        <v>46</v>
      </c>
      <c r="B51" s="167"/>
      <c r="C51" s="167"/>
      <c r="D51" s="137" t="s">
        <v>235</v>
      </c>
      <c r="E51" s="73" t="s">
        <v>88</v>
      </c>
      <c r="F51" s="74">
        <v>3</v>
      </c>
      <c r="G51" s="146" t="s">
        <v>249</v>
      </c>
      <c r="H51" s="73" t="s">
        <v>131</v>
      </c>
      <c r="I51" s="74" t="s">
        <v>43</v>
      </c>
      <c r="J51" s="74" t="s">
        <v>42</v>
      </c>
      <c r="K51" s="80" t="s">
        <v>194</v>
      </c>
      <c r="L51" s="168" t="s">
        <v>96</v>
      </c>
    </row>
    <row r="52" spans="1:12" s="169" customFormat="1" ht="40.5" customHeight="1">
      <c r="A52" s="273">
        <v>47</v>
      </c>
      <c r="B52" s="167"/>
      <c r="C52" s="167"/>
      <c r="D52" s="137" t="s">
        <v>235</v>
      </c>
      <c r="E52" s="73" t="s">
        <v>88</v>
      </c>
      <c r="F52" s="74">
        <v>3</v>
      </c>
      <c r="G52" s="146" t="s">
        <v>264</v>
      </c>
      <c r="H52" s="73" t="s">
        <v>84</v>
      </c>
      <c r="I52" s="74" t="s">
        <v>43</v>
      </c>
      <c r="J52" s="74" t="s">
        <v>42</v>
      </c>
      <c r="K52" s="80" t="s">
        <v>194</v>
      </c>
      <c r="L52" s="168" t="s">
        <v>96</v>
      </c>
    </row>
    <row r="53" spans="1:12" s="169" customFormat="1" ht="40.5" customHeight="1">
      <c r="A53" s="273">
        <v>48</v>
      </c>
      <c r="B53" s="167"/>
      <c r="C53" s="167"/>
      <c r="D53" s="76" t="s">
        <v>196</v>
      </c>
      <c r="E53" s="73" t="s">
        <v>66</v>
      </c>
      <c r="F53" s="74">
        <v>1</v>
      </c>
      <c r="G53" s="79" t="s">
        <v>199</v>
      </c>
      <c r="H53" s="73" t="s">
        <v>54</v>
      </c>
      <c r="I53" s="74" t="s">
        <v>43</v>
      </c>
      <c r="J53" s="74" t="s">
        <v>42</v>
      </c>
      <c r="K53" s="80" t="s">
        <v>194</v>
      </c>
      <c r="L53" s="168" t="s">
        <v>96</v>
      </c>
    </row>
    <row r="54" spans="1:12" s="169" customFormat="1" ht="40.5" customHeight="1">
      <c r="A54" s="273">
        <v>49</v>
      </c>
      <c r="B54" s="167"/>
      <c r="C54" s="167"/>
      <c r="D54" s="137" t="s">
        <v>236</v>
      </c>
      <c r="E54" s="73" t="s">
        <v>67</v>
      </c>
      <c r="F54" s="74">
        <v>2</v>
      </c>
      <c r="G54" s="146" t="s">
        <v>250</v>
      </c>
      <c r="H54" s="73" t="s">
        <v>89</v>
      </c>
      <c r="I54" s="74" t="s">
        <v>43</v>
      </c>
      <c r="J54" s="74" t="s">
        <v>42</v>
      </c>
      <c r="K54" s="80" t="s">
        <v>194</v>
      </c>
      <c r="L54" s="168" t="s">
        <v>96</v>
      </c>
    </row>
    <row r="55" spans="1:12" s="169" customFormat="1" ht="40.5" customHeight="1">
      <c r="A55" s="273">
        <v>50</v>
      </c>
      <c r="B55" s="167"/>
      <c r="C55" s="167"/>
      <c r="D55" s="137" t="s">
        <v>236</v>
      </c>
      <c r="E55" s="73" t="s">
        <v>67</v>
      </c>
      <c r="F55" s="74">
        <v>2</v>
      </c>
      <c r="G55" s="146" t="s">
        <v>265</v>
      </c>
      <c r="H55" s="73" t="s">
        <v>233</v>
      </c>
      <c r="I55" s="74" t="s">
        <v>43</v>
      </c>
      <c r="J55" s="74" t="s">
        <v>42</v>
      </c>
      <c r="K55" s="80" t="s">
        <v>194</v>
      </c>
      <c r="L55" s="168" t="s">
        <v>96</v>
      </c>
    </row>
    <row r="56" spans="1:12" s="169" customFormat="1" ht="40.5" customHeight="1">
      <c r="A56" s="273">
        <v>51</v>
      </c>
      <c r="B56" s="167"/>
      <c r="C56" s="167"/>
      <c r="D56" s="137" t="s">
        <v>418</v>
      </c>
      <c r="E56" s="73" t="s">
        <v>125</v>
      </c>
      <c r="F56" s="74" t="s">
        <v>8</v>
      </c>
      <c r="G56" s="146" t="s">
        <v>423</v>
      </c>
      <c r="H56" s="73" t="s">
        <v>124</v>
      </c>
      <c r="I56" s="74" t="s">
        <v>123</v>
      </c>
      <c r="J56" s="74" t="s">
        <v>49</v>
      </c>
      <c r="K56" s="80" t="s">
        <v>177</v>
      </c>
      <c r="L56" s="168" t="s">
        <v>96</v>
      </c>
    </row>
    <row r="57" spans="1:12" s="169" customFormat="1" ht="40.5" customHeight="1">
      <c r="A57" s="273">
        <v>52</v>
      </c>
      <c r="B57" s="167"/>
      <c r="C57" s="167"/>
      <c r="D57" s="137" t="s">
        <v>383</v>
      </c>
      <c r="E57" s="73" t="s">
        <v>368</v>
      </c>
      <c r="F57" s="74">
        <v>1</v>
      </c>
      <c r="G57" s="146" t="s">
        <v>394</v>
      </c>
      <c r="H57" s="73" t="s">
        <v>369</v>
      </c>
      <c r="I57" s="74" t="s">
        <v>370</v>
      </c>
      <c r="J57" s="74" t="s">
        <v>352</v>
      </c>
      <c r="K57" s="80" t="s">
        <v>371</v>
      </c>
      <c r="L57" s="168" t="s">
        <v>96</v>
      </c>
    </row>
    <row r="58" spans="1:12" s="169" customFormat="1" ht="40.5" customHeight="1">
      <c r="A58" s="273">
        <v>53</v>
      </c>
      <c r="B58" s="167"/>
      <c r="C58" s="167"/>
      <c r="D58" s="145" t="s">
        <v>384</v>
      </c>
      <c r="E58" s="75" t="s">
        <v>44</v>
      </c>
      <c r="F58" s="47">
        <v>1</v>
      </c>
      <c r="G58" s="147" t="s">
        <v>395</v>
      </c>
      <c r="H58" s="75" t="s">
        <v>45</v>
      </c>
      <c r="I58" s="47" t="s">
        <v>46</v>
      </c>
      <c r="J58" s="47" t="s">
        <v>42</v>
      </c>
      <c r="K58" s="80" t="s">
        <v>194</v>
      </c>
      <c r="L58" s="168" t="s">
        <v>96</v>
      </c>
    </row>
    <row r="59" spans="1:12" s="169" customFormat="1" ht="40.5" customHeight="1">
      <c r="A59" s="273">
        <v>54</v>
      </c>
      <c r="B59" s="167"/>
      <c r="C59" s="167"/>
      <c r="D59" s="137" t="s">
        <v>243</v>
      </c>
      <c r="E59" s="73" t="s">
        <v>155</v>
      </c>
      <c r="F59" s="74" t="s">
        <v>8</v>
      </c>
      <c r="G59" s="146" t="s">
        <v>258</v>
      </c>
      <c r="H59" s="73" t="s">
        <v>156</v>
      </c>
      <c r="I59" s="74" t="s">
        <v>157</v>
      </c>
      <c r="J59" s="74" t="s">
        <v>151</v>
      </c>
      <c r="K59" s="80" t="s">
        <v>272</v>
      </c>
      <c r="L59" s="168" t="s">
        <v>96</v>
      </c>
    </row>
    <row r="60" spans="1:12" s="169" customFormat="1" ht="40.5" customHeight="1">
      <c r="A60" s="273">
        <v>55</v>
      </c>
      <c r="B60" s="167"/>
      <c r="C60" s="167"/>
      <c r="D60" s="76" t="s">
        <v>186</v>
      </c>
      <c r="E60" s="81" t="s">
        <v>178</v>
      </c>
      <c r="F60" s="82" t="s">
        <v>8</v>
      </c>
      <c r="G60" s="78" t="s">
        <v>189</v>
      </c>
      <c r="H60" s="43" t="s">
        <v>45</v>
      </c>
      <c r="I60" s="44" t="s">
        <v>46</v>
      </c>
      <c r="J60" s="82" t="s">
        <v>179</v>
      </c>
      <c r="K60" s="80" t="s">
        <v>177</v>
      </c>
      <c r="L60" s="168" t="s">
        <v>96</v>
      </c>
    </row>
    <row r="61" spans="1:12" s="169" customFormat="1" ht="40.5" customHeight="1">
      <c r="A61" s="273">
        <v>56</v>
      </c>
      <c r="B61" s="167"/>
      <c r="C61" s="167"/>
      <c r="D61" s="137" t="s">
        <v>417</v>
      </c>
      <c r="E61" s="73" t="s">
        <v>68</v>
      </c>
      <c r="F61" s="74">
        <v>1</v>
      </c>
      <c r="G61" s="146" t="s">
        <v>422</v>
      </c>
      <c r="H61" s="73" t="s">
        <v>90</v>
      </c>
      <c r="I61" s="74" t="s">
        <v>72</v>
      </c>
      <c r="J61" s="74" t="s">
        <v>412</v>
      </c>
      <c r="K61" s="80" t="s">
        <v>413</v>
      </c>
      <c r="L61" s="168" t="s">
        <v>96</v>
      </c>
    </row>
    <row r="62" spans="1:12" s="169" customFormat="1" ht="40.5" customHeight="1">
      <c r="A62" s="273">
        <v>57</v>
      </c>
      <c r="B62" s="167"/>
      <c r="C62" s="167"/>
      <c r="D62" s="137" t="s">
        <v>318</v>
      </c>
      <c r="E62" s="73" t="s">
        <v>293</v>
      </c>
      <c r="F62" s="74" t="s">
        <v>8</v>
      </c>
      <c r="G62" s="146" t="s">
        <v>336</v>
      </c>
      <c r="H62" s="73" t="s">
        <v>83</v>
      </c>
      <c r="I62" s="74" t="s">
        <v>142</v>
      </c>
      <c r="J62" s="74" t="s">
        <v>34</v>
      </c>
      <c r="K62" s="45" t="s">
        <v>218</v>
      </c>
      <c r="L62" s="168" t="s">
        <v>96</v>
      </c>
    </row>
    <row r="63" spans="1:12" s="169" customFormat="1" ht="40.5" customHeight="1">
      <c r="A63" s="273">
        <v>58</v>
      </c>
      <c r="B63" s="167"/>
      <c r="C63" s="167"/>
      <c r="D63" s="137" t="s">
        <v>382</v>
      </c>
      <c r="E63" s="73" t="s">
        <v>144</v>
      </c>
      <c r="F63" s="74" t="s">
        <v>8</v>
      </c>
      <c r="G63" s="146" t="s">
        <v>393</v>
      </c>
      <c r="H63" s="73" t="s">
        <v>145</v>
      </c>
      <c r="I63" s="74" t="s">
        <v>146</v>
      </c>
      <c r="J63" s="74" t="s">
        <v>179</v>
      </c>
      <c r="K63" s="80" t="s">
        <v>366</v>
      </c>
      <c r="L63" s="168" t="s">
        <v>96</v>
      </c>
    </row>
    <row r="64" spans="1:12" s="169" customFormat="1" ht="40.5" customHeight="1">
      <c r="A64" s="273">
        <v>59</v>
      </c>
      <c r="B64" s="167"/>
      <c r="C64" s="167"/>
      <c r="D64" s="137" t="s">
        <v>435</v>
      </c>
      <c r="E64" s="73" t="s">
        <v>152</v>
      </c>
      <c r="F64" s="74" t="s">
        <v>8</v>
      </c>
      <c r="G64" s="146" t="s">
        <v>439</v>
      </c>
      <c r="H64" s="73" t="s">
        <v>153</v>
      </c>
      <c r="I64" s="74" t="s">
        <v>154</v>
      </c>
      <c r="J64" s="74" t="s">
        <v>151</v>
      </c>
      <c r="K64" s="80" t="s">
        <v>272</v>
      </c>
      <c r="L64" s="168" t="s">
        <v>96</v>
      </c>
    </row>
    <row r="65" spans="1:12" s="169" customFormat="1" ht="40.5" customHeight="1">
      <c r="A65" s="273">
        <v>60</v>
      </c>
      <c r="B65" s="167"/>
      <c r="C65" s="167"/>
      <c r="D65" s="137" t="s">
        <v>320</v>
      </c>
      <c r="E65" s="73" t="s">
        <v>296</v>
      </c>
      <c r="F65" s="74">
        <v>2</v>
      </c>
      <c r="G65" s="146" t="s">
        <v>332</v>
      </c>
      <c r="H65" s="73" t="s">
        <v>297</v>
      </c>
      <c r="I65" s="74" t="s">
        <v>298</v>
      </c>
      <c r="J65" s="74" t="s">
        <v>299</v>
      </c>
      <c r="K65" s="45" t="s">
        <v>300</v>
      </c>
      <c r="L65" s="168" t="s">
        <v>96</v>
      </c>
    </row>
    <row r="66" spans="1:12" s="166" customForma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</row>
    <row r="67" spans="1:12" s="160" customFormat="1" ht="44.25" customHeight="1">
      <c r="A67" s="270"/>
      <c r="B67" s="270"/>
      <c r="C67" s="270"/>
      <c r="D67" s="249" t="s">
        <v>12</v>
      </c>
      <c r="E67" s="249"/>
      <c r="F67" s="249"/>
      <c r="G67" s="249"/>
      <c r="H67" s="249"/>
      <c r="I67" s="249"/>
      <c r="J67" s="138" t="s">
        <v>56</v>
      </c>
      <c r="K67" s="271"/>
      <c r="L67" s="272"/>
    </row>
    <row r="68" spans="1:12" s="160" customFormat="1" ht="44.25" customHeight="1">
      <c r="A68" s="270"/>
      <c r="B68" s="270"/>
      <c r="C68" s="270"/>
      <c r="D68" s="249" t="s">
        <v>9</v>
      </c>
      <c r="E68" s="249"/>
      <c r="F68" s="249"/>
      <c r="G68" s="249"/>
      <c r="H68" s="249"/>
      <c r="I68" s="249"/>
      <c r="J68" s="143" t="s">
        <v>169</v>
      </c>
      <c r="K68" s="271"/>
      <c r="L68" s="272"/>
    </row>
    <row r="69" spans="1:12" s="160" customFormat="1" ht="44.25" customHeight="1">
      <c r="A69" s="270"/>
      <c r="B69" s="270"/>
      <c r="C69" s="270"/>
      <c r="D69" s="249" t="s">
        <v>32</v>
      </c>
      <c r="E69" s="249"/>
      <c r="F69" s="249"/>
      <c r="G69" s="249"/>
      <c r="H69" s="249"/>
      <c r="I69" s="249"/>
      <c r="J69" s="143" t="s">
        <v>337</v>
      </c>
      <c r="K69" s="271"/>
      <c r="L69" s="272"/>
    </row>
    <row r="70" spans="1:12" s="160" customFormat="1" ht="44.25" customHeight="1">
      <c r="A70" s="270"/>
      <c r="B70" s="270"/>
      <c r="C70" s="270"/>
      <c r="D70" s="249" t="s">
        <v>47</v>
      </c>
      <c r="E70" s="249"/>
      <c r="F70" s="249"/>
      <c r="G70" s="249"/>
      <c r="H70" s="249"/>
      <c r="I70" s="249"/>
      <c r="J70" s="143" t="s">
        <v>168</v>
      </c>
      <c r="K70" s="271"/>
      <c r="L70" s="272"/>
    </row>
    <row r="71" spans="1:12" ht="29.25" customHeight="1">
      <c r="D71" s="172"/>
      <c r="E71" s="172"/>
      <c r="F71" s="172"/>
      <c r="G71" s="172"/>
      <c r="H71" s="172"/>
      <c r="I71" s="172"/>
      <c r="J71" s="70"/>
      <c r="K71" s="173"/>
      <c r="L71" s="174"/>
    </row>
  </sheetData>
  <protectedRanges>
    <protectedRange sqref="K36" name="Диапазон1_3_1_1_3_11_1_1_3_1_1_2_2_1"/>
    <protectedRange sqref="K61" name="Диапазон1_3_1_1_3_11_1_1_3_1_1_2_2_1_1"/>
  </protectedRanges>
  <autoFilter ref="A5:L65"/>
  <sortState ref="A6:L71">
    <sortCondition ref="D6:D71"/>
  </sortState>
  <mergeCells count="3">
    <mergeCell ref="A1:L1"/>
    <mergeCell ref="A2:L2"/>
    <mergeCell ref="A3:L3"/>
  </mergeCells>
  <conditionalFormatting sqref="K14:K52 D64:J64 K54:K65 G38:I38 G28:I28 K12 G51:I52">
    <cfRule type="timePeriod" dxfId="7" priority="40" stopIfTrue="1" timePeriod="last7Days">
      <formula>AND(TODAY()-FLOOR(D12,1)&lt;=6,FLOOR(D12,1)&lt;=TODAY())</formula>
    </cfRule>
  </conditionalFormatting>
  <conditionalFormatting sqref="D51:K52 D64:K64 K54:K65 D38:K38 D28:K28 K12 K14:K52">
    <cfRule type="timePeriod" dxfId="6" priority="39" timePeriod="thisWeek">
      <formula>AND(TODAY()-ROUNDDOWN(D12,0)&lt;=WEEKDAY(TODAY())-1,ROUNDDOWN(D12,0)-TODAY()&lt;=7-WEEKDAY(TODAY()))</formula>
    </cfRule>
  </conditionalFormatting>
  <conditionalFormatting sqref="G60">
    <cfRule type="duplicateValues" dxfId="5" priority="22" stopIfTrue="1"/>
  </conditionalFormatting>
  <conditionalFormatting sqref="I60 G60">
    <cfRule type="duplicateValues" dxfId="4" priority="21" stopIfTrue="1"/>
  </conditionalFormatting>
  <pageMargins left="0.3" right="0.23622047244094491" top="0.35433070866141736" bottom="0.35433070866141736" header="0.31496062992125984" footer="0.31496062992125984"/>
  <pageSetup paperSize="9" scale="62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4"/>
  <sheetViews>
    <sheetView view="pageBreakPreview" topLeftCell="A7" zoomScale="75" zoomScaleSheetLayoutView="75" workbookViewId="0">
      <selection sqref="A1:AA1"/>
    </sheetView>
  </sheetViews>
  <sheetFormatPr defaultRowHeight="12.75"/>
  <cols>
    <col min="1" max="1" width="5.42578125" style="89" customWidth="1"/>
    <col min="2" max="3" width="4.7109375" style="89" hidden="1" customWidth="1"/>
    <col min="4" max="4" width="19.5703125" style="89" customWidth="1"/>
    <col min="5" max="5" width="10.140625" style="89" customWidth="1"/>
    <col min="6" max="6" width="6" style="89" customWidth="1"/>
    <col min="7" max="7" width="38.28515625" style="89" customWidth="1"/>
    <col min="8" max="8" width="10.85546875" style="89" customWidth="1"/>
    <col min="9" max="9" width="18.7109375" style="89" customWidth="1"/>
    <col min="10" max="10" width="12.7109375" style="89" hidden="1" customWidth="1"/>
    <col min="11" max="11" width="24.42578125" style="89" customWidth="1"/>
    <col min="12" max="12" width="6.28515625" style="135" customWidth="1"/>
    <col min="13" max="13" width="8.7109375" style="136" customWidth="1"/>
    <col min="14" max="14" width="3.85546875" style="89" customWidth="1"/>
    <col min="15" max="15" width="6.85546875" style="135" hidden="1" customWidth="1"/>
    <col min="16" max="16" width="6.85546875" style="136" customWidth="1"/>
    <col min="17" max="17" width="6.85546875" style="89" customWidth="1"/>
    <col min="18" max="19" width="6.85546875" style="135" customWidth="1"/>
    <col min="20" max="20" width="8.7109375" style="136" customWidth="1"/>
    <col min="21" max="21" width="3.7109375" style="89" customWidth="1"/>
    <col min="22" max="23" width="4.85546875" style="89" customWidth="1"/>
    <col min="24" max="24" width="6.28515625" style="89" customWidth="1"/>
    <col min="25" max="25" width="6.7109375" style="89" hidden="1" customWidth="1"/>
    <col min="26" max="26" width="9.7109375" style="136" customWidth="1"/>
    <col min="27" max="27" width="8" style="89" customWidth="1"/>
    <col min="28" max="16384" width="9.140625" style="89"/>
  </cols>
  <sheetData>
    <row r="1" spans="1:27" ht="90.75" customHeight="1">
      <c r="A1" s="87" t="s">
        <v>346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9.5" hidden="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91" customFormat="1" ht="15.95" customHeight="1">
      <c r="A3" s="90" t="s">
        <v>108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s="92" customFormat="1" ht="15.95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93" customFormat="1" ht="21" customHeight="1">
      <c r="A5" s="178" t="s">
        <v>127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</row>
    <row r="6" spans="1:27" ht="19.149999999999999" customHeight="1">
      <c r="A6" s="177" t="s">
        <v>345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</row>
    <row r="7" spans="1:27" ht="6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s="100" customFormat="1" ht="15" customHeight="1">
      <c r="A8" s="10" t="s">
        <v>92</v>
      </c>
      <c r="B8" s="95"/>
      <c r="C8" s="95"/>
      <c r="D8" s="96"/>
      <c r="E8" s="96"/>
      <c r="F8" s="96"/>
      <c r="G8" s="96"/>
      <c r="H8" s="96"/>
      <c r="I8" s="97"/>
      <c r="J8" s="97"/>
      <c r="K8" s="95"/>
      <c r="L8" s="98"/>
      <c r="M8" s="99"/>
      <c r="O8" s="98"/>
      <c r="P8" s="101"/>
      <c r="R8" s="98"/>
      <c r="S8" s="98"/>
      <c r="T8" s="101"/>
      <c r="Z8" s="150" t="s">
        <v>174</v>
      </c>
      <c r="AA8" s="102"/>
    </row>
    <row r="9" spans="1:27" s="114" customFormat="1" ht="17.25" customHeight="1">
      <c r="A9" s="103" t="s">
        <v>21</v>
      </c>
      <c r="B9" s="104" t="s">
        <v>2</v>
      </c>
      <c r="C9" s="105"/>
      <c r="D9" s="106" t="s">
        <v>170</v>
      </c>
      <c r="E9" s="106" t="s">
        <v>3</v>
      </c>
      <c r="F9" s="103" t="s">
        <v>11</v>
      </c>
      <c r="G9" s="106" t="s">
        <v>171</v>
      </c>
      <c r="H9" s="106" t="s">
        <v>3</v>
      </c>
      <c r="I9" s="106" t="s">
        <v>4</v>
      </c>
      <c r="J9" s="107"/>
      <c r="K9" s="106" t="s">
        <v>6</v>
      </c>
      <c r="L9" s="108" t="s">
        <v>35</v>
      </c>
      <c r="M9" s="108"/>
      <c r="N9" s="108"/>
      <c r="O9" s="109" t="s">
        <v>75</v>
      </c>
      <c r="P9" s="110"/>
      <c r="Q9" s="110"/>
      <c r="R9" s="110"/>
      <c r="S9" s="110"/>
      <c r="T9" s="110"/>
      <c r="U9" s="111"/>
      <c r="V9" s="112" t="s">
        <v>14</v>
      </c>
      <c r="W9" s="105" t="s">
        <v>94</v>
      </c>
      <c r="X9" s="103" t="s">
        <v>15</v>
      </c>
      <c r="Y9" s="104" t="s">
        <v>31</v>
      </c>
      <c r="Z9" s="113" t="s">
        <v>17</v>
      </c>
      <c r="AA9" s="113" t="s">
        <v>18</v>
      </c>
    </row>
    <row r="10" spans="1:27" s="114" customFormat="1" ht="17.25" customHeight="1">
      <c r="A10" s="103"/>
      <c r="B10" s="104"/>
      <c r="C10" s="115"/>
      <c r="D10" s="106"/>
      <c r="E10" s="106"/>
      <c r="F10" s="103"/>
      <c r="G10" s="106"/>
      <c r="H10" s="106"/>
      <c r="I10" s="106"/>
      <c r="J10" s="107"/>
      <c r="K10" s="106"/>
      <c r="L10" s="109" t="s">
        <v>36</v>
      </c>
      <c r="M10" s="110"/>
      <c r="N10" s="111"/>
      <c r="O10" s="109" t="s">
        <v>37</v>
      </c>
      <c r="P10" s="110"/>
      <c r="Q10" s="110"/>
      <c r="R10" s="110"/>
      <c r="S10" s="110"/>
      <c r="T10" s="110"/>
      <c r="U10" s="111"/>
      <c r="V10" s="116"/>
      <c r="W10" s="115"/>
      <c r="X10" s="103"/>
      <c r="Y10" s="104"/>
      <c r="Z10" s="113"/>
      <c r="AA10" s="113"/>
    </row>
    <row r="11" spans="1:27" s="114" customFormat="1" ht="69" customHeight="1">
      <c r="A11" s="103"/>
      <c r="B11" s="104"/>
      <c r="C11" s="117"/>
      <c r="D11" s="106"/>
      <c r="E11" s="106"/>
      <c r="F11" s="103"/>
      <c r="G11" s="106"/>
      <c r="H11" s="106"/>
      <c r="I11" s="106"/>
      <c r="J11" s="107"/>
      <c r="K11" s="106"/>
      <c r="L11" s="118" t="s">
        <v>19</v>
      </c>
      <c r="M11" s="119" t="s">
        <v>20</v>
      </c>
      <c r="N11" s="120" t="s">
        <v>21</v>
      </c>
      <c r="O11" s="121" t="s">
        <v>38</v>
      </c>
      <c r="P11" s="121" t="s">
        <v>39</v>
      </c>
      <c r="Q11" s="121" t="s">
        <v>40</v>
      </c>
      <c r="R11" s="121" t="s">
        <v>41</v>
      </c>
      <c r="S11" s="121" t="s">
        <v>19</v>
      </c>
      <c r="T11" s="119" t="s">
        <v>20</v>
      </c>
      <c r="U11" s="120" t="s">
        <v>21</v>
      </c>
      <c r="V11" s="122"/>
      <c r="W11" s="117"/>
      <c r="X11" s="103"/>
      <c r="Y11" s="104"/>
      <c r="Z11" s="113"/>
      <c r="AA11" s="113"/>
    </row>
    <row r="12" spans="1:27" s="127" customFormat="1" ht="39" customHeight="1">
      <c r="A12" s="34">
        <f>RANK(Z12,Z$12:Z$18,0)</f>
        <v>1</v>
      </c>
      <c r="B12" s="35"/>
      <c r="C12" s="144" t="s">
        <v>202</v>
      </c>
      <c r="D12" s="137" t="s">
        <v>323</v>
      </c>
      <c r="E12" s="73" t="s">
        <v>69</v>
      </c>
      <c r="F12" s="74" t="s">
        <v>30</v>
      </c>
      <c r="G12" s="146" t="s">
        <v>335</v>
      </c>
      <c r="H12" s="73" t="s">
        <v>158</v>
      </c>
      <c r="I12" s="74" t="s">
        <v>306</v>
      </c>
      <c r="J12" s="74" t="s">
        <v>64</v>
      </c>
      <c r="K12" s="45" t="s">
        <v>281</v>
      </c>
      <c r="L12" s="149">
        <v>138.5</v>
      </c>
      <c r="M12" s="85">
        <f>L12/2-IF($W12=1,0.5,IF($W12=2,1,0))</f>
        <v>69.25</v>
      </c>
      <c r="N12" s="39">
        <f>RANK(M12,M$12:M$18,0)</f>
        <v>1</v>
      </c>
      <c r="O12" s="149"/>
      <c r="P12" s="149">
        <v>7.2</v>
      </c>
      <c r="Q12" s="149">
        <v>7</v>
      </c>
      <c r="R12" s="149">
        <v>7.3</v>
      </c>
      <c r="S12" s="149">
        <f>SUM(O12:R12)</f>
        <v>21.5</v>
      </c>
      <c r="T12" s="85">
        <f>S12/0.3-IF($W12=1,0.5,IF($W12=2,1,0))</f>
        <v>71.666666666666671</v>
      </c>
      <c r="U12" s="39">
        <f>RANK(T12,T$12:T$18,0)</f>
        <v>1</v>
      </c>
      <c r="V12" s="157"/>
      <c r="W12" s="157"/>
      <c r="X12" s="149">
        <f>L12+S12</f>
        <v>160</v>
      </c>
      <c r="Y12" s="125"/>
      <c r="Z12" s="85">
        <f>(M12+T12)/2</f>
        <v>70.458333333333343</v>
      </c>
      <c r="AA12" s="126" t="s">
        <v>33</v>
      </c>
    </row>
    <row r="13" spans="1:27" s="127" customFormat="1" ht="39" customHeight="1">
      <c r="A13" s="34">
        <f>RANK(Z13,Z$12:Z$18,0)</f>
        <v>2</v>
      </c>
      <c r="B13" s="35"/>
      <c r="C13" s="144" t="s">
        <v>202</v>
      </c>
      <c r="D13" s="137" t="s">
        <v>247</v>
      </c>
      <c r="E13" s="73" t="s">
        <v>227</v>
      </c>
      <c r="F13" s="74" t="s">
        <v>8</v>
      </c>
      <c r="G13" s="146" t="s">
        <v>334</v>
      </c>
      <c r="H13" s="73" t="s">
        <v>304</v>
      </c>
      <c r="I13" s="74" t="s">
        <v>305</v>
      </c>
      <c r="J13" s="74" t="s">
        <v>57</v>
      </c>
      <c r="K13" s="45" t="s">
        <v>230</v>
      </c>
      <c r="L13" s="149">
        <v>135.5</v>
      </c>
      <c r="M13" s="85">
        <f>L13/2-IF($W13=1,0.5,IF($W13=2,1,0))</f>
        <v>67.75</v>
      </c>
      <c r="N13" s="39">
        <f>RANK(M13,M$12:M$18,0)</f>
        <v>2</v>
      </c>
      <c r="O13" s="149"/>
      <c r="P13" s="149">
        <v>6.9</v>
      </c>
      <c r="Q13" s="149">
        <v>6.9</v>
      </c>
      <c r="R13" s="149">
        <v>7</v>
      </c>
      <c r="S13" s="149">
        <f>SUM(O13:R13)</f>
        <v>20.8</v>
      </c>
      <c r="T13" s="85">
        <f>S13/0.3-IF($W13=1,0.5,IF($W13=2,1,0))</f>
        <v>69.333333333333343</v>
      </c>
      <c r="U13" s="39">
        <f>RANK(T13,T$12:T$18,0)</f>
        <v>2</v>
      </c>
      <c r="V13" s="157"/>
      <c r="W13" s="157"/>
      <c r="X13" s="149">
        <f>L13+S13</f>
        <v>156.30000000000001</v>
      </c>
      <c r="Y13" s="125"/>
      <c r="Z13" s="85">
        <f>(M13+T13)/2</f>
        <v>68.541666666666671</v>
      </c>
      <c r="AA13" s="126" t="s">
        <v>33</v>
      </c>
    </row>
    <row r="14" spans="1:27" s="127" customFormat="1" ht="39" customHeight="1">
      <c r="A14" s="34">
        <f>RANK(Z14,Z$12:Z$18,0)</f>
        <v>3</v>
      </c>
      <c r="B14" s="35"/>
      <c r="C14" s="144" t="s">
        <v>202</v>
      </c>
      <c r="D14" s="137" t="s">
        <v>319</v>
      </c>
      <c r="E14" s="73" t="s">
        <v>112</v>
      </c>
      <c r="F14" s="74" t="s">
        <v>8</v>
      </c>
      <c r="G14" s="146" t="s">
        <v>331</v>
      </c>
      <c r="H14" s="73" t="s">
        <v>137</v>
      </c>
      <c r="I14" s="74" t="s">
        <v>294</v>
      </c>
      <c r="J14" s="74" t="s">
        <v>115</v>
      </c>
      <c r="K14" s="45" t="s">
        <v>295</v>
      </c>
      <c r="L14" s="149">
        <v>135</v>
      </c>
      <c r="M14" s="85">
        <f>L14/2-IF($W14=1,0.5,IF($W14=2,1,0))</f>
        <v>67.5</v>
      </c>
      <c r="N14" s="39">
        <f>RANK(M14,M$12:M$18,0)</f>
        <v>3</v>
      </c>
      <c r="O14" s="149"/>
      <c r="P14" s="149">
        <v>6.9</v>
      </c>
      <c r="Q14" s="149">
        <v>6.9</v>
      </c>
      <c r="R14" s="149">
        <v>7</v>
      </c>
      <c r="S14" s="149">
        <f>SUM(O14:R14)</f>
        <v>20.8</v>
      </c>
      <c r="T14" s="85">
        <f>S14/0.3-IF($W14=1,0.5,IF($W14=2,1,0))</f>
        <v>69.333333333333343</v>
      </c>
      <c r="U14" s="39">
        <f>RANK(T14,T$12:T$18,0)</f>
        <v>2</v>
      </c>
      <c r="V14" s="157"/>
      <c r="W14" s="157"/>
      <c r="X14" s="149">
        <f>L14+S14</f>
        <v>155.80000000000001</v>
      </c>
      <c r="Y14" s="125"/>
      <c r="Z14" s="85">
        <f>(M14+T14)/2</f>
        <v>68.416666666666671</v>
      </c>
      <c r="AA14" s="126" t="s">
        <v>33</v>
      </c>
    </row>
    <row r="15" spans="1:27" s="127" customFormat="1" ht="39" customHeight="1">
      <c r="A15" s="34">
        <f>RANK(Z15,Z$12:Z$18,0)</f>
        <v>4</v>
      </c>
      <c r="B15" s="35"/>
      <c r="C15" s="144" t="s">
        <v>202</v>
      </c>
      <c r="D15" s="137" t="s">
        <v>320</v>
      </c>
      <c r="E15" s="73" t="s">
        <v>296</v>
      </c>
      <c r="F15" s="74">
        <v>2</v>
      </c>
      <c r="G15" s="146" t="s">
        <v>332</v>
      </c>
      <c r="H15" s="73" t="s">
        <v>297</v>
      </c>
      <c r="I15" s="74" t="s">
        <v>298</v>
      </c>
      <c r="J15" s="74" t="s">
        <v>299</v>
      </c>
      <c r="K15" s="45" t="s">
        <v>300</v>
      </c>
      <c r="L15" s="149">
        <v>127.5</v>
      </c>
      <c r="M15" s="85">
        <f>L15/2-IF($W15=1,0.5,IF($W15=2,1,0))</f>
        <v>63.75</v>
      </c>
      <c r="N15" s="39">
        <f>RANK(M15,M$12:M$18,0)</f>
        <v>4</v>
      </c>
      <c r="O15" s="149"/>
      <c r="P15" s="149">
        <v>6.7</v>
      </c>
      <c r="Q15" s="149">
        <v>6.5</v>
      </c>
      <c r="R15" s="149">
        <v>6.7</v>
      </c>
      <c r="S15" s="149">
        <f>SUM(O15:R15)</f>
        <v>19.899999999999999</v>
      </c>
      <c r="T15" s="85">
        <f>S15/0.3-IF($W15=1,0.5,IF($W15=2,1,0))</f>
        <v>66.333333333333329</v>
      </c>
      <c r="U15" s="39">
        <f>RANK(T15,T$12:T$18,0)</f>
        <v>4</v>
      </c>
      <c r="V15" s="157"/>
      <c r="W15" s="157"/>
      <c r="X15" s="149">
        <f>L15+S15</f>
        <v>147.4</v>
      </c>
      <c r="Y15" s="125"/>
      <c r="Z15" s="85">
        <f>(M15+T15)/2</f>
        <v>65.041666666666657</v>
      </c>
      <c r="AA15" s="126" t="s">
        <v>33</v>
      </c>
    </row>
    <row r="16" spans="1:27" s="127" customFormat="1" ht="39" customHeight="1">
      <c r="A16" s="34">
        <f>RANK(Z16,Z$12:Z$18,0)</f>
        <v>5</v>
      </c>
      <c r="B16" s="35"/>
      <c r="C16" s="144" t="s">
        <v>202</v>
      </c>
      <c r="D16" s="145" t="s">
        <v>308</v>
      </c>
      <c r="E16" s="75" t="s">
        <v>273</v>
      </c>
      <c r="F16" s="47" t="s">
        <v>8</v>
      </c>
      <c r="G16" s="146" t="s">
        <v>324</v>
      </c>
      <c r="H16" s="73" t="s">
        <v>274</v>
      </c>
      <c r="I16" s="74" t="s">
        <v>275</v>
      </c>
      <c r="J16" s="74" t="s">
        <v>276</v>
      </c>
      <c r="K16" s="45" t="s">
        <v>209</v>
      </c>
      <c r="L16" s="149">
        <v>122</v>
      </c>
      <c r="M16" s="85">
        <f>L16/2-IF($W16=1,0.5,IF($W16=2,1,0))</f>
        <v>61</v>
      </c>
      <c r="N16" s="39">
        <f>RANK(M16,M$12:M$18,0)</f>
        <v>6</v>
      </c>
      <c r="O16" s="149"/>
      <c r="P16" s="149">
        <v>6.5</v>
      </c>
      <c r="Q16" s="149">
        <v>6.4</v>
      </c>
      <c r="R16" s="149">
        <v>6.4</v>
      </c>
      <c r="S16" s="149">
        <f>SUM(O16:R16)</f>
        <v>19.3</v>
      </c>
      <c r="T16" s="85">
        <f>S16/0.3-IF($W16=1,0.5,IF($W16=2,1,0))</f>
        <v>64.333333333333343</v>
      </c>
      <c r="U16" s="39">
        <f>RANK(T16,T$12:T$18,0)</f>
        <v>5</v>
      </c>
      <c r="V16" s="157"/>
      <c r="W16" s="157"/>
      <c r="X16" s="149">
        <f>L16+S16</f>
        <v>141.30000000000001</v>
      </c>
      <c r="Y16" s="125"/>
      <c r="Z16" s="85">
        <f>(M16+T16)/2</f>
        <v>62.666666666666671</v>
      </c>
      <c r="AA16" s="126" t="s">
        <v>33</v>
      </c>
    </row>
    <row r="17" spans="1:27" s="127" customFormat="1" ht="39" customHeight="1">
      <c r="A17" s="34">
        <f>RANK(Z17,Z$12:Z$18,0)</f>
        <v>6</v>
      </c>
      <c r="B17" s="35"/>
      <c r="C17" s="144" t="s">
        <v>202</v>
      </c>
      <c r="D17" s="137" t="s">
        <v>322</v>
      </c>
      <c r="E17" s="73" t="s">
        <v>302</v>
      </c>
      <c r="F17" s="74" t="s">
        <v>8</v>
      </c>
      <c r="G17" s="146" t="s">
        <v>333</v>
      </c>
      <c r="H17" s="73" t="s">
        <v>303</v>
      </c>
      <c r="I17" s="74" t="s">
        <v>64</v>
      </c>
      <c r="J17" s="74" t="s">
        <v>64</v>
      </c>
      <c r="K17" s="45" t="s">
        <v>281</v>
      </c>
      <c r="L17" s="149">
        <v>124.5</v>
      </c>
      <c r="M17" s="85">
        <f>L17/2-IF($W17=1,0.5,IF($W17=2,1,0))</f>
        <v>62.25</v>
      </c>
      <c r="N17" s="39">
        <f>RANK(M17,M$12:M$18,0)</f>
        <v>5</v>
      </c>
      <c r="O17" s="149"/>
      <c r="P17" s="149">
        <v>6.4</v>
      </c>
      <c r="Q17" s="149">
        <v>6.2</v>
      </c>
      <c r="R17" s="149">
        <v>6.3</v>
      </c>
      <c r="S17" s="149">
        <f>SUM(O17:R17)</f>
        <v>18.900000000000002</v>
      </c>
      <c r="T17" s="85">
        <f>S17/0.3-IF($W17=1,0.5,IF($W17=2,1,0))</f>
        <v>63.000000000000007</v>
      </c>
      <c r="U17" s="39">
        <f>RANK(T17,T$12:T$18,0)</f>
        <v>6</v>
      </c>
      <c r="V17" s="157"/>
      <c r="W17" s="157"/>
      <c r="X17" s="149">
        <f>L17+S17</f>
        <v>143.4</v>
      </c>
      <c r="Y17" s="125"/>
      <c r="Z17" s="85">
        <f>(M17+T17)/2</f>
        <v>62.625</v>
      </c>
      <c r="AA17" s="126" t="s">
        <v>33</v>
      </c>
    </row>
    <row r="18" spans="1:27" s="156" customFormat="1" ht="39" customHeight="1">
      <c r="A18" s="34">
        <f>RANK(Z18,Z$12:Z$18,0)</f>
        <v>7</v>
      </c>
      <c r="B18" s="35"/>
      <c r="C18" s="144" t="s">
        <v>202</v>
      </c>
      <c r="D18" s="137" t="s">
        <v>321</v>
      </c>
      <c r="E18" s="73" t="s">
        <v>301</v>
      </c>
      <c r="F18" s="74" t="s">
        <v>8</v>
      </c>
      <c r="G18" s="146" t="s">
        <v>324</v>
      </c>
      <c r="H18" s="73" t="s">
        <v>274</v>
      </c>
      <c r="I18" s="74" t="s">
        <v>275</v>
      </c>
      <c r="J18" s="74" t="s">
        <v>276</v>
      </c>
      <c r="K18" s="45" t="s">
        <v>209</v>
      </c>
      <c r="L18" s="149">
        <v>113</v>
      </c>
      <c r="M18" s="85">
        <f>L18/2-IF($W18=1,0.5,IF($W18=2,1,0))</f>
        <v>56.5</v>
      </c>
      <c r="N18" s="39">
        <f>RANK(M18,M$12:M$18,0)</f>
        <v>7</v>
      </c>
      <c r="O18" s="149"/>
      <c r="P18" s="149">
        <v>5.8</v>
      </c>
      <c r="Q18" s="149">
        <v>5.5</v>
      </c>
      <c r="R18" s="149">
        <v>5.6</v>
      </c>
      <c r="S18" s="149">
        <f>SUM(O18:R18)</f>
        <v>16.899999999999999</v>
      </c>
      <c r="T18" s="85">
        <f>S18/0.3-IF($W18=1,0.5,IF($W18=2,1,0))</f>
        <v>56.333333333333329</v>
      </c>
      <c r="U18" s="39">
        <f>RANK(T18,T$12:T$18,0)</f>
        <v>7</v>
      </c>
      <c r="V18" s="157"/>
      <c r="W18" s="157"/>
      <c r="X18" s="149">
        <f>L18+S18</f>
        <v>129.9</v>
      </c>
      <c r="Y18" s="125"/>
      <c r="Z18" s="85">
        <f>(M18+T18)/2</f>
        <v>56.416666666666664</v>
      </c>
      <c r="AA18" s="126" t="s">
        <v>33</v>
      </c>
    </row>
    <row r="19" spans="1:27" s="127" customFormat="1" ht="26.25" customHeight="1">
      <c r="A19" s="49"/>
      <c r="B19" s="50"/>
      <c r="C19" s="50"/>
      <c r="D19" s="51"/>
      <c r="E19" s="52"/>
      <c r="F19" s="53"/>
      <c r="G19" s="54"/>
      <c r="H19" s="55"/>
      <c r="I19" s="56"/>
      <c r="J19" s="57"/>
      <c r="K19" s="55"/>
      <c r="L19" s="128"/>
      <c r="M19" s="129"/>
      <c r="N19" s="60"/>
      <c r="O19" s="128"/>
      <c r="P19" s="129"/>
      <c r="Q19" s="60"/>
      <c r="R19" s="128"/>
      <c r="S19" s="128"/>
      <c r="T19" s="129"/>
      <c r="U19" s="60"/>
      <c r="V19" s="130"/>
      <c r="W19" s="130"/>
      <c r="X19" s="128"/>
      <c r="Y19" s="131"/>
      <c r="Z19" s="129"/>
      <c r="AA19" s="132"/>
    </row>
    <row r="20" spans="1:27" s="28" customFormat="1" ht="27.75" customHeight="1">
      <c r="D20" s="28" t="s">
        <v>12</v>
      </c>
      <c r="K20" s="138" t="s">
        <v>56</v>
      </c>
      <c r="L20" s="139"/>
      <c r="M20" s="140"/>
      <c r="O20" s="141"/>
      <c r="P20" s="142"/>
      <c r="R20" s="141"/>
      <c r="S20" s="142"/>
      <c r="Y20" s="142"/>
    </row>
    <row r="21" spans="1:27" s="28" customFormat="1" ht="27.75" customHeight="1">
      <c r="K21" s="138"/>
      <c r="L21" s="139"/>
      <c r="M21" s="140"/>
      <c r="O21" s="141"/>
      <c r="P21" s="142"/>
      <c r="R21" s="141"/>
      <c r="S21" s="142"/>
      <c r="Y21" s="142"/>
    </row>
    <row r="22" spans="1:27" s="28" customFormat="1" ht="27.75" customHeight="1">
      <c r="D22" s="28" t="s">
        <v>9</v>
      </c>
      <c r="K22" s="143" t="s">
        <v>169</v>
      </c>
      <c r="L22" s="139"/>
      <c r="M22" s="140"/>
      <c r="O22" s="141"/>
      <c r="P22" s="142"/>
      <c r="R22" s="141"/>
      <c r="S22" s="142"/>
      <c r="Y22" s="142"/>
    </row>
    <row r="23" spans="1:27">
      <c r="L23" s="133"/>
      <c r="M23" s="134"/>
      <c r="O23" s="89"/>
      <c r="P23" s="89"/>
      <c r="R23" s="89"/>
      <c r="S23" s="89"/>
      <c r="T23" s="89"/>
      <c r="Z23" s="89"/>
    </row>
    <row r="24" spans="1:27">
      <c r="K24" s="134"/>
      <c r="L24" s="133"/>
      <c r="M24" s="134"/>
      <c r="O24" s="89"/>
      <c r="P24" s="89"/>
      <c r="R24" s="89"/>
      <c r="S24" s="89"/>
      <c r="T24" s="89"/>
      <c r="Z24" s="89"/>
    </row>
  </sheetData>
  <sortState ref="A12:AA18">
    <sortCondition ref="A12:A18"/>
  </sortState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conditionalFormatting sqref="K14:K17">
    <cfRule type="timePeriod" dxfId="19" priority="6" stopIfTrue="1" timePeriod="last7Days">
      <formula>AND(TODAY()-FLOOR(K14,1)&lt;=6,FLOOR(K14,1)&lt;=TODAY())</formula>
    </cfRule>
  </conditionalFormatting>
  <conditionalFormatting sqref="K14:K17">
    <cfRule type="timePeriod" dxfId="18" priority="5" timePeriod="thisWeek">
      <formula>AND(TODAY()-ROUNDDOWN(K14,0)&lt;=WEEKDAY(TODAY())-1,ROUNDDOWN(K14,0)-TODAY()&lt;=7-WEEKDAY(TODAY()))</formula>
    </cfRule>
  </conditionalFormatting>
  <conditionalFormatting sqref="K18">
    <cfRule type="timePeriod" dxfId="17" priority="4" stopIfTrue="1" timePeriod="last7Days">
      <formula>AND(TODAY()-FLOOR(K18,1)&lt;=6,FLOOR(K18,1)&lt;=TODAY())</formula>
    </cfRule>
  </conditionalFormatting>
  <conditionalFormatting sqref="K18">
    <cfRule type="timePeriod" dxfId="16" priority="3" timePeriod="thisWeek">
      <formula>AND(TODAY()-ROUNDDOWN(K18,0)&lt;=WEEKDAY(TODAY())-1,ROUNDDOWN(K18,0)-TODAY()&lt;=7-WEEKDAY(TODAY()))</formula>
    </cfRule>
  </conditionalFormatting>
  <conditionalFormatting sqref="K18">
    <cfRule type="timePeriod" dxfId="15" priority="2" stopIfTrue="1" timePeriod="last7Days">
      <formula>AND(TODAY()-FLOOR(K18,1)&lt;=6,FLOOR(K18,1)&lt;=TODAY())</formula>
    </cfRule>
  </conditionalFormatting>
  <conditionalFormatting sqref="K18">
    <cfRule type="timePeriod" dxfId="14" priority="1" timePeriod="thisWeek">
      <formula>AND(TODAY()-ROUNDDOWN(K18,0)&lt;=WEEKDAY(TODAY())-1,ROUNDDOWN(K18,0)-TODAY()&lt;=7-WEEKDAY(TODAY()))</formula>
    </cfRule>
  </conditionalFormatting>
  <pageMargins left="0.28999999999999998" right="0.15748031496062992" top="0.17" bottom="0.15748031496062992" header="0.17" footer="0.15748031496062992"/>
  <pageSetup paperSize="9" scale="6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"/>
  <sheetViews>
    <sheetView view="pageBreakPreview" zoomScale="75" zoomScaleSheetLayoutView="75" workbookViewId="0">
      <selection activeCell="A6" sqref="A6:AA6"/>
    </sheetView>
  </sheetViews>
  <sheetFormatPr defaultRowHeight="12.75"/>
  <cols>
    <col min="1" max="1" width="5.42578125" style="89" customWidth="1"/>
    <col min="2" max="3" width="4.7109375" style="89" hidden="1" customWidth="1"/>
    <col min="4" max="4" width="19.5703125" style="89" customWidth="1"/>
    <col min="5" max="5" width="10.140625" style="89" customWidth="1"/>
    <col min="6" max="6" width="6" style="89" customWidth="1"/>
    <col min="7" max="7" width="38.28515625" style="89" customWidth="1"/>
    <col min="8" max="8" width="10.85546875" style="89" customWidth="1"/>
    <col min="9" max="9" width="18.7109375" style="89" customWidth="1"/>
    <col min="10" max="10" width="12.7109375" style="89" hidden="1" customWidth="1"/>
    <col min="11" max="11" width="24.42578125" style="89" customWidth="1"/>
    <col min="12" max="12" width="6.28515625" style="135" customWidth="1"/>
    <col min="13" max="13" width="8.7109375" style="136" customWidth="1"/>
    <col min="14" max="14" width="3.85546875" style="89" customWidth="1"/>
    <col min="15" max="15" width="6.85546875" style="135" customWidth="1"/>
    <col min="16" max="16" width="6.85546875" style="136" customWidth="1"/>
    <col min="17" max="17" width="6.85546875" style="89" customWidth="1"/>
    <col min="18" max="19" width="6.85546875" style="135" customWidth="1"/>
    <col min="20" max="20" width="8.7109375" style="136" customWidth="1"/>
    <col min="21" max="21" width="3.7109375" style="89" customWidth="1"/>
    <col min="22" max="23" width="4.85546875" style="89" customWidth="1"/>
    <col min="24" max="24" width="6.28515625" style="89" customWidth="1"/>
    <col min="25" max="25" width="6.7109375" style="89" hidden="1" customWidth="1"/>
    <col min="26" max="26" width="9.7109375" style="136" customWidth="1"/>
    <col min="27" max="27" width="8" style="89" customWidth="1"/>
    <col min="28" max="16384" width="9.140625" style="89"/>
  </cols>
  <sheetData>
    <row r="1" spans="1:27" ht="57" customHeight="1">
      <c r="A1" s="183" t="s">
        <v>344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9.5" hidden="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91" customFormat="1" ht="15.95" customHeight="1">
      <c r="A3" s="182" t="s">
        <v>172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27" s="92" customFormat="1" ht="15.95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93" customFormat="1" ht="21" customHeight="1">
      <c r="A5" s="178" t="s">
        <v>126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</row>
    <row r="6" spans="1:27" ht="19.149999999999999" customHeight="1">
      <c r="A6" s="177" t="s">
        <v>345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</row>
    <row r="7" spans="1:27" ht="6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s="100" customFormat="1" ht="15" customHeight="1">
      <c r="A8" s="10" t="s">
        <v>92</v>
      </c>
      <c r="B8" s="95"/>
      <c r="C8" s="95"/>
      <c r="D8" s="96"/>
      <c r="E8" s="96"/>
      <c r="F8" s="96"/>
      <c r="G8" s="96"/>
      <c r="H8" s="96"/>
      <c r="I8" s="97"/>
      <c r="J8" s="97"/>
      <c r="K8" s="95"/>
      <c r="L8" s="98"/>
      <c r="M8" s="99"/>
      <c r="O8" s="98"/>
      <c r="P8" s="101"/>
      <c r="R8" s="98"/>
      <c r="S8" s="98"/>
      <c r="T8" s="101"/>
      <c r="Z8" s="150" t="s">
        <v>174</v>
      </c>
      <c r="AA8" s="102"/>
    </row>
    <row r="9" spans="1:27" s="114" customFormat="1" ht="17.25" customHeight="1">
      <c r="A9" s="103" t="s">
        <v>21</v>
      </c>
      <c r="B9" s="104" t="s">
        <v>2</v>
      </c>
      <c r="C9" s="105"/>
      <c r="D9" s="106" t="s">
        <v>170</v>
      </c>
      <c r="E9" s="106" t="s">
        <v>3</v>
      </c>
      <c r="F9" s="103" t="s">
        <v>11</v>
      </c>
      <c r="G9" s="106" t="s">
        <v>171</v>
      </c>
      <c r="H9" s="106" t="s">
        <v>3</v>
      </c>
      <c r="I9" s="106" t="s">
        <v>4</v>
      </c>
      <c r="J9" s="107"/>
      <c r="K9" s="106" t="s">
        <v>6</v>
      </c>
      <c r="L9" s="108" t="s">
        <v>35</v>
      </c>
      <c r="M9" s="108"/>
      <c r="N9" s="108"/>
      <c r="O9" s="109" t="s">
        <v>75</v>
      </c>
      <c r="P9" s="110"/>
      <c r="Q9" s="110"/>
      <c r="R9" s="110"/>
      <c r="S9" s="110"/>
      <c r="T9" s="110"/>
      <c r="U9" s="111"/>
      <c r="V9" s="112" t="s">
        <v>14</v>
      </c>
      <c r="W9" s="105" t="s">
        <v>94</v>
      </c>
      <c r="X9" s="103" t="s">
        <v>15</v>
      </c>
      <c r="Y9" s="104" t="s">
        <v>31</v>
      </c>
      <c r="Z9" s="113" t="s">
        <v>17</v>
      </c>
      <c r="AA9" s="113" t="s">
        <v>18</v>
      </c>
    </row>
    <row r="10" spans="1:27" s="114" customFormat="1" ht="17.25" customHeight="1">
      <c r="A10" s="103"/>
      <c r="B10" s="104"/>
      <c r="C10" s="115"/>
      <c r="D10" s="106"/>
      <c r="E10" s="106"/>
      <c r="F10" s="103"/>
      <c r="G10" s="106"/>
      <c r="H10" s="106"/>
      <c r="I10" s="106"/>
      <c r="J10" s="107"/>
      <c r="K10" s="106"/>
      <c r="L10" s="109" t="s">
        <v>36</v>
      </c>
      <c r="M10" s="110"/>
      <c r="N10" s="111"/>
      <c r="O10" s="109" t="s">
        <v>37</v>
      </c>
      <c r="P10" s="110"/>
      <c r="Q10" s="110"/>
      <c r="R10" s="110"/>
      <c r="S10" s="110"/>
      <c r="T10" s="110"/>
      <c r="U10" s="111"/>
      <c r="V10" s="116"/>
      <c r="W10" s="115"/>
      <c r="X10" s="103"/>
      <c r="Y10" s="104"/>
      <c r="Z10" s="113"/>
      <c r="AA10" s="113"/>
    </row>
    <row r="11" spans="1:27" s="114" customFormat="1" ht="69" customHeight="1">
      <c r="A11" s="103"/>
      <c r="B11" s="104"/>
      <c r="C11" s="117"/>
      <c r="D11" s="106"/>
      <c r="E11" s="106"/>
      <c r="F11" s="103"/>
      <c r="G11" s="106"/>
      <c r="H11" s="106"/>
      <c r="I11" s="106"/>
      <c r="J11" s="107"/>
      <c r="K11" s="106"/>
      <c r="L11" s="118" t="s">
        <v>19</v>
      </c>
      <c r="M11" s="119" t="s">
        <v>20</v>
      </c>
      <c r="N11" s="120" t="s">
        <v>21</v>
      </c>
      <c r="O11" s="121" t="s">
        <v>38</v>
      </c>
      <c r="P11" s="121" t="s">
        <v>39</v>
      </c>
      <c r="Q11" s="121" t="s">
        <v>40</v>
      </c>
      <c r="R11" s="121" t="s">
        <v>41</v>
      </c>
      <c r="S11" s="121" t="s">
        <v>19</v>
      </c>
      <c r="T11" s="119" t="s">
        <v>20</v>
      </c>
      <c r="U11" s="120" t="s">
        <v>21</v>
      </c>
      <c r="V11" s="122"/>
      <c r="W11" s="117"/>
      <c r="X11" s="103"/>
      <c r="Y11" s="104"/>
      <c r="Z11" s="113"/>
      <c r="AA11" s="113"/>
    </row>
    <row r="12" spans="1:27" s="127" customFormat="1" ht="56.25" customHeight="1">
      <c r="A12" s="34">
        <f>RANK(Z12,Z$12:Z$13,0)</f>
        <v>1</v>
      </c>
      <c r="B12" s="35"/>
      <c r="C12" s="144" t="s">
        <v>208</v>
      </c>
      <c r="D12" s="137" t="s">
        <v>310</v>
      </c>
      <c r="E12" s="73" t="s">
        <v>180</v>
      </c>
      <c r="F12" s="74" t="s">
        <v>8</v>
      </c>
      <c r="G12" s="146" t="s">
        <v>339</v>
      </c>
      <c r="H12" s="73" t="s">
        <v>181</v>
      </c>
      <c r="I12" s="74" t="s">
        <v>182</v>
      </c>
      <c r="J12" s="74" t="s">
        <v>183</v>
      </c>
      <c r="K12" s="45" t="s">
        <v>184</v>
      </c>
      <c r="L12" s="149">
        <v>131.5</v>
      </c>
      <c r="M12" s="85">
        <f>L12/2-IF($W12=1,0.5,IF($W12=2,1,0))</f>
        <v>65.75</v>
      </c>
      <c r="N12" s="39">
        <f>RANK(M12,M$12:M$13,0)</f>
        <v>2</v>
      </c>
      <c r="O12" s="149">
        <v>7.1</v>
      </c>
      <c r="P12" s="149">
        <v>6.9</v>
      </c>
      <c r="Q12" s="149">
        <v>7</v>
      </c>
      <c r="R12" s="149">
        <v>7</v>
      </c>
      <c r="S12" s="149">
        <f>SUM(O12:R12)</f>
        <v>28</v>
      </c>
      <c r="T12" s="85">
        <f>S12/0.4-IF($W12=1,0.5,IF($W12=2,1,0))</f>
        <v>70</v>
      </c>
      <c r="U12" s="39">
        <f>RANK(T12,T$12:T$13,0)</f>
        <v>1</v>
      </c>
      <c r="V12" s="157"/>
      <c r="W12" s="157"/>
      <c r="X12" s="149">
        <f>L12+S12</f>
        <v>159.5</v>
      </c>
      <c r="Y12" s="125"/>
      <c r="Z12" s="85">
        <f>(M12+T12)/2</f>
        <v>67.875</v>
      </c>
      <c r="AA12" s="126" t="s">
        <v>33</v>
      </c>
    </row>
    <row r="13" spans="1:27" s="127" customFormat="1" ht="56.25" customHeight="1">
      <c r="A13" s="34">
        <f>RANK(Z13,Z$12:Z$13,0)</f>
        <v>2</v>
      </c>
      <c r="B13" s="35"/>
      <c r="C13" s="144" t="s">
        <v>208</v>
      </c>
      <c r="D13" s="137" t="s">
        <v>239</v>
      </c>
      <c r="E13" s="73" t="s">
        <v>105</v>
      </c>
      <c r="F13" s="74">
        <v>1</v>
      </c>
      <c r="G13" s="146" t="s">
        <v>254</v>
      </c>
      <c r="H13" s="73" t="s">
        <v>62</v>
      </c>
      <c r="I13" s="74" t="s">
        <v>43</v>
      </c>
      <c r="J13" s="74" t="s">
        <v>42</v>
      </c>
      <c r="K13" s="45" t="s">
        <v>194</v>
      </c>
      <c r="L13" s="149">
        <v>132.5</v>
      </c>
      <c r="M13" s="85">
        <f>L13/2-IF($W13=1,0.5,IF($W13=2,1,0))</f>
        <v>66.25</v>
      </c>
      <c r="N13" s="39">
        <f>RANK(M13,M$12:M$13,0)</f>
        <v>1</v>
      </c>
      <c r="O13" s="149">
        <v>6.8</v>
      </c>
      <c r="P13" s="149">
        <v>6.8</v>
      </c>
      <c r="Q13" s="149">
        <v>6.7</v>
      </c>
      <c r="R13" s="149">
        <v>7</v>
      </c>
      <c r="S13" s="149">
        <f>SUM(O13:R13)</f>
        <v>27.3</v>
      </c>
      <c r="T13" s="85">
        <f>S13/0.4-IF($W13=1,0.5,IF($W13=2,1,0))</f>
        <v>68.25</v>
      </c>
      <c r="U13" s="39">
        <f>RANK(T13,T$12:T$13,0)</f>
        <v>2</v>
      </c>
      <c r="V13" s="157"/>
      <c r="W13" s="157"/>
      <c r="X13" s="149">
        <f>L13+S13</f>
        <v>159.80000000000001</v>
      </c>
      <c r="Y13" s="125"/>
      <c r="Z13" s="85">
        <f>(M13+T13)/2</f>
        <v>67.25</v>
      </c>
      <c r="AA13" s="126" t="s">
        <v>33</v>
      </c>
    </row>
    <row r="14" spans="1:27" s="127" customFormat="1" ht="26.25" customHeight="1">
      <c r="A14" s="49"/>
      <c r="B14" s="50"/>
      <c r="C14" s="50"/>
      <c r="D14" s="51"/>
      <c r="E14" s="52"/>
      <c r="F14" s="53"/>
      <c r="G14" s="54"/>
      <c r="H14" s="55"/>
      <c r="I14" s="56"/>
      <c r="J14" s="57"/>
      <c r="K14" s="55"/>
      <c r="L14" s="128"/>
      <c r="M14" s="129"/>
      <c r="N14" s="60"/>
      <c r="O14" s="128"/>
      <c r="P14" s="129"/>
      <c r="Q14" s="60"/>
      <c r="R14" s="128"/>
      <c r="S14" s="128"/>
      <c r="T14" s="129"/>
      <c r="U14" s="60"/>
      <c r="V14" s="130"/>
      <c r="W14" s="130"/>
      <c r="X14" s="128"/>
      <c r="Y14" s="131"/>
      <c r="Z14" s="129"/>
      <c r="AA14" s="132"/>
    </row>
    <row r="15" spans="1:27" s="28" customFormat="1" ht="27.75" customHeight="1">
      <c r="D15" s="28" t="s">
        <v>12</v>
      </c>
      <c r="K15" s="138" t="s">
        <v>56</v>
      </c>
      <c r="L15" s="139"/>
      <c r="M15" s="140"/>
      <c r="O15" s="141"/>
      <c r="P15" s="142"/>
      <c r="R15" s="141"/>
      <c r="S15" s="142"/>
      <c r="Y15" s="142"/>
    </row>
    <row r="16" spans="1:27" s="28" customFormat="1" ht="27.75" customHeight="1">
      <c r="K16" s="138"/>
      <c r="L16" s="139"/>
      <c r="M16" s="140"/>
      <c r="O16" s="141"/>
      <c r="P16" s="142"/>
      <c r="R16" s="141"/>
      <c r="S16" s="142"/>
      <c r="Y16" s="142"/>
    </row>
    <row r="17" spans="4:26" s="28" customFormat="1" ht="27.75" customHeight="1">
      <c r="D17" s="28" t="s">
        <v>9</v>
      </c>
      <c r="K17" s="143" t="s">
        <v>169</v>
      </c>
      <c r="L17" s="139"/>
      <c r="M17" s="140"/>
      <c r="O17" s="141"/>
      <c r="P17" s="142"/>
      <c r="R17" s="141"/>
      <c r="S17" s="142"/>
      <c r="Y17" s="142"/>
    </row>
    <row r="18" spans="4:26">
      <c r="L18" s="133"/>
      <c r="M18" s="134"/>
      <c r="O18" s="89"/>
      <c r="P18" s="89"/>
      <c r="R18" s="89"/>
      <c r="S18" s="89"/>
      <c r="T18" s="89"/>
      <c r="Z18" s="89"/>
    </row>
    <row r="19" spans="4:26">
      <c r="K19" s="134"/>
      <c r="L19" s="133"/>
      <c r="M19" s="134"/>
      <c r="O19" s="89"/>
      <c r="P19" s="89"/>
      <c r="R19" s="89"/>
      <c r="S19" s="89"/>
      <c r="T19" s="89"/>
      <c r="Z19" s="89"/>
    </row>
  </sheetData>
  <sortState ref="A12:AA17">
    <sortCondition ref="A12:A17"/>
  </sortState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pageMargins left="0.28999999999999998" right="0.15748031496062992" top="0.17" bottom="0.15748031496062992" header="0.17" footer="0.15748031496062992"/>
  <pageSetup paperSize="9" scale="6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view="pageBreakPreview" zoomScale="75" zoomScaleSheetLayoutView="75" workbookViewId="0">
      <selection activeCell="D10" sqref="D10:K12"/>
    </sheetView>
  </sheetViews>
  <sheetFormatPr defaultRowHeight="12.75"/>
  <cols>
    <col min="1" max="1" width="6.140625" style="3" customWidth="1"/>
    <col min="2" max="2" width="4.7109375" style="3" hidden="1" customWidth="1"/>
    <col min="3" max="3" width="6" style="3" hidden="1" customWidth="1"/>
    <col min="4" max="4" width="25.28515625" style="3" customWidth="1"/>
    <col min="5" max="5" width="8.42578125" style="3" customWidth="1"/>
    <col min="6" max="6" width="6.42578125" style="3" customWidth="1"/>
    <col min="7" max="7" width="33.140625" style="3" customWidth="1"/>
    <col min="8" max="8" width="10.5703125" style="3" customWidth="1"/>
    <col min="9" max="9" width="16" style="3" customWidth="1"/>
    <col min="10" max="10" width="12.7109375" style="3" hidden="1" customWidth="1"/>
    <col min="11" max="11" width="26.42578125" style="3" customWidth="1"/>
    <col min="12" max="12" width="6.85546875" style="68" customWidth="1"/>
    <col min="13" max="13" width="8.7109375" style="69" customWidth="1"/>
    <col min="14" max="14" width="3.85546875" style="3" customWidth="1"/>
    <col min="15" max="15" width="6.42578125" style="68" customWidth="1"/>
    <col min="16" max="16" width="8.7109375" style="69" customWidth="1"/>
    <col min="17" max="17" width="3.7109375" style="3" customWidth="1"/>
    <col min="18" max="18" width="6.42578125" style="68" customWidth="1"/>
    <col min="19" max="19" width="8.7109375" style="69" customWidth="1"/>
    <col min="20" max="20" width="3.7109375" style="3" customWidth="1"/>
    <col min="21" max="22" width="4.85546875" style="3" customWidth="1"/>
    <col min="23" max="23" width="7.5703125" style="3" customWidth="1"/>
    <col min="24" max="24" width="9.7109375" style="3" hidden="1" customWidth="1"/>
    <col min="25" max="25" width="9.7109375" style="69" customWidth="1"/>
    <col min="26" max="26" width="8" style="3" customWidth="1"/>
    <col min="27" max="16384" width="9.140625" style="3"/>
  </cols>
  <sheetData>
    <row r="1" spans="1:26" ht="75.75" customHeight="1">
      <c r="A1" s="1" t="s">
        <v>406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5.95" customHeight="1">
      <c r="A3" s="4" t="s">
        <v>108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7" customFormat="1" ht="15.95" customHeight="1">
      <c r="A4" s="224" t="s">
        <v>22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s="8" customFormat="1" ht="21" customHeight="1">
      <c r="A5" s="188" t="s">
        <v>407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26" ht="19.149999999999999" customHeight="1">
      <c r="A6" s="223" t="s">
        <v>408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s="16" customFormat="1" ht="15" customHeight="1">
      <c r="A7" s="10" t="s">
        <v>92</v>
      </c>
      <c r="B7" s="11"/>
      <c r="C7" s="11"/>
      <c r="D7" s="12"/>
      <c r="E7" s="12"/>
      <c r="F7" s="12"/>
      <c r="G7" s="12"/>
      <c r="H7" s="12"/>
      <c r="I7" s="13"/>
      <c r="J7" s="13"/>
      <c r="K7" s="185"/>
      <c r="L7" s="14"/>
      <c r="M7" s="15"/>
      <c r="O7" s="14"/>
      <c r="P7" s="17"/>
      <c r="R7" s="14"/>
      <c r="S7" s="17"/>
      <c r="Y7" s="150" t="s">
        <v>174</v>
      </c>
      <c r="Z7" s="19"/>
    </row>
    <row r="8" spans="1:26" s="28" customFormat="1" ht="20.100000000000001" customHeight="1">
      <c r="A8" s="20" t="s">
        <v>21</v>
      </c>
      <c r="B8" s="21" t="s">
        <v>2</v>
      </c>
      <c r="C8" s="22"/>
      <c r="D8" s="23" t="s">
        <v>170</v>
      </c>
      <c r="E8" s="23" t="s">
        <v>3</v>
      </c>
      <c r="F8" s="20" t="s">
        <v>11</v>
      </c>
      <c r="G8" s="23" t="s">
        <v>171</v>
      </c>
      <c r="H8" s="23" t="s">
        <v>3</v>
      </c>
      <c r="I8" s="23" t="s">
        <v>4</v>
      </c>
      <c r="J8" s="24"/>
      <c r="K8" s="186" t="s">
        <v>6</v>
      </c>
      <c r="L8" s="25" t="s">
        <v>75</v>
      </c>
      <c r="M8" s="25"/>
      <c r="N8" s="25"/>
      <c r="O8" s="25" t="s">
        <v>13</v>
      </c>
      <c r="P8" s="25"/>
      <c r="Q8" s="25"/>
      <c r="R8" s="25" t="s">
        <v>95</v>
      </c>
      <c r="S8" s="25"/>
      <c r="T8" s="25"/>
      <c r="U8" s="26" t="s">
        <v>14</v>
      </c>
      <c r="V8" s="22" t="s">
        <v>94</v>
      </c>
      <c r="W8" s="20" t="s">
        <v>15</v>
      </c>
      <c r="X8" s="21" t="s">
        <v>77</v>
      </c>
      <c r="Y8" s="27" t="s">
        <v>17</v>
      </c>
      <c r="Z8" s="27" t="s">
        <v>18</v>
      </c>
    </row>
    <row r="9" spans="1:26" s="28" customFormat="1" ht="60.75" customHeight="1">
      <c r="A9" s="20"/>
      <c r="B9" s="21"/>
      <c r="C9" s="29"/>
      <c r="D9" s="23"/>
      <c r="E9" s="23"/>
      <c r="F9" s="20"/>
      <c r="G9" s="23"/>
      <c r="H9" s="23"/>
      <c r="I9" s="23"/>
      <c r="J9" s="24"/>
      <c r="K9" s="186"/>
      <c r="L9" s="30" t="s">
        <v>19</v>
      </c>
      <c r="M9" s="31" t="s">
        <v>20</v>
      </c>
      <c r="N9" s="32" t="s">
        <v>21</v>
      </c>
      <c r="O9" s="30" t="s">
        <v>19</v>
      </c>
      <c r="P9" s="31" t="s">
        <v>20</v>
      </c>
      <c r="Q9" s="32" t="s">
        <v>21</v>
      </c>
      <c r="R9" s="30" t="s">
        <v>19</v>
      </c>
      <c r="S9" s="31" t="s">
        <v>20</v>
      </c>
      <c r="T9" s="32" t="s">
        <v>21</v>
      </c>
      <c r="U9" s="33"/>
      <c r="V9" s="29"/>
      <c r="W9" s="20"/>
      <c r="X9" s="21"/>
      <c r="Y9" s="27"/>
      <c r="Z9" s="27"/>
    </row>
    <row r="10" spans="1:26" s="28" customFormat="1" ht="45" customHeight="1">
      <c r="A10" s="222">
        <f>RANK(Y10,Y$10:Y$12,0)</f>
        <v>1</v>
      </c>
      <c r="B10" s="35"/>
      <c r="C10" s="144" t="s">
        <v>348</v>
      </c>
      <c r="D10" s="137" t="s">
        <v>377</v>
      </c>
      <c r="E10" s="73" t="s">
        <v>93</v>
      </c>
      <c r="F10" s="74" t="s">
        <v>8</v>
      </c>
      <c r="G10" s="146" t="s">
        <v>388</v>
      </c>
      <c r="H10" s="73" t="s">
        <v>81</v>
      </c>
      <c r="I10" s="74" t="s">
        <v>82</v>
      </c>
      <c r="J10" s="74" t="s">
        <v>48</v>
      </c>
      <c r="K10" s="80" t="s">
        <v>177</v>
      </c>
      <c r="L10" s="149">
        <v>200</v>
      </c>
      <c r="M10" s="85">
        <f>L10/3-IF($U10=1,0.5,IF($U10=2,1.5,0))</f>
        <v>66.666666666666671</v>
      </c>
      <c r="N10" s="39">
        <f>RANK(M10,M$10:M$12,0)</f>
        <v>1</v>
      </c>
      <c r="O10" s="149">
        <v>193</v>
      </c>
      <c r="P10" s="85">
        <f>O10/3-IF($U10=1,0.5,IF($U10=2,1.5,0))</f>
        <v>64.333333333333329</v>
      </c>
      <c r="Q10" s="39">
        <f>RANK(P10,P$10:P$12,0)</f>
        <v>3</v>
      </c>
      <c r="R10" s="149">
        <v>190.5</v>
      </c>
      <c r="S10" s="85">
        <f>R10/3-IF($U10=1,0.5,IF($U10=2,1.5,0))</f>
        <v>63.5</v>
      </c>
      <c r="T10" s="39">
        <f>RANK(S10,S$10:S$12,0)</f>
        <v>1</v>
      </c>
      <c r="U10" s="40"/>
      <c r="V10" s="40"/>
      <c r="W10" s="149">
        <f>L10+O10+R10</f>
        <v>583.5</v>
      </c>
      <c r="X10" s="46"/>
      <c r="Y10" s="85">
        <f>ROUND(SUM(M10,P10,S10)/3,3)</f>
        <v>64.832999999999998</v>
      </c>
      <c r="Z10" s="184" t="s">
        <v>33</v>
      </c>
    </row>
    <row r="11" spans="1:26" s="28" customFormat="1" ht="45" customHeight="1">
      <c r="A11" s="222">
        <f>RANK(Y11,Y$10:Y$12,0)</f>
        <v>2</v>
      </c>
      <c r="B11" s="35"/>
      <c r="C11" s="144" t="s">
        <v>348</v>
      </c>
      <c r="D11" s="137" t="s">
        <v>375</v>
      </c>
      <c r="E11" s="73" t="s">
        <v>349</v>
      </c>
      <c r="F11" s="74" t="s">
        <v>8</v>
      </c>
      <c r="G11" s="146" t="s">
        <v>386</v>
      </c>
      <c r="H11" s="73" t="s">
        <v>350</v>
      </c>
      <c r="I11" s="74" t="s">
        <v>351</v>
      </c>
      <c r="J11" s="74" t="s">
        <v>352</v>
      </c>
      <c r="K11" s="80" t="s">
        <v>353</v>
      </c>
      <c r="L11" s="149">
        <v>190</v>
      </c>
      <c r="M11" s="85">
        <f>L11/3-IF($U11=1,0.5,IF($U11=2,1.5,0))</f>
        <v>63.333333333333336</v>
      </c>
      <c r="N11" s="39">
        <f>RANK(M11,M$10:M$12,0)</f>
        <v>2</v>
      </c>
      <c r="O11" s="149">
        <v>196</v>
      </c>
      <c r="P11" s="85">
        <f>O11/3-IF($U11=1,0.5,IF($U11=2,1.5,0))</f>
        <v>65.333333333333329</v>
      </c>
      <c r="Q11" s="39">
        <f>RANK(P11,P$10:P$12,0)</f>
        <v>1</v>
      </c>
      <c r="R11" s="149">
        <v>187</v>
      </c>
      <c r="S11" s="85">
        <f>R11/3-IF($U11=1,0.5,IF($U11=2,1.5,0))</f>
        <v>62.333333333333336</v>
      </c>
      <c r="T11" s="39">
        <f>RANK(S11,S$10:S$12,0)</f>
        <v>3</v>
      </c>
      <c r="U11" s="40"/>
      <c r="V11" s="40"/>
      <c r="W11" s="149">
        <f>L11+O11+R11</f>
        <v>573</v>
      </c>
      <c r="X11" s="46"/>
      <c r="Y11" s="85">
        <f>ROUND(SUM(M11,P11,S11)/3,3)</f>
        <v>63.667000000000002</v>
      </c>
      <c r="Z11" s="184" t="s">
        <v>33</v>
      </c>
    </row>
    <row r="12" spans="1:26" s="28" customFormat="1" ht="45" customHeight="1">
      <c r="A12" s="222">
        <f>RANK(Y12,Y$10:Y$12,0)</f>
        <v>3</v>
      </c>
      <c r="B12" s="35"/>
      <c r="C12" s="144" t="s">
        <v>348</v>
      </c>
      <c r="D12" s="137" t="s">
        <v>376</v>
      </c>
      <c r="E12" s="73" t="s">
        <v>136</v>
      </c>
      <c r="F12" s="74" t="s">
        <v>8</v>
      </c>
      <c r="G12" s="146" t="s">
        <v>387</v>
      </c>
      <c r="H12" s="73" t="s">
        <v>113</v>
      </c>
      <c r="I12" s="74" t="s">
        <v>114</v>
      </c>
      <c r="J12" s="74" t="s">
        <v>48</v>
      </c>
      <c r="K12" s="80" t="s">
        <v>177</v>
      </c>
      <c r="L12" s="149">
        <v>189.5</v>
      </c>
      <c r="M12" s="85">
        <f>L12/3-IF($U12=1,0.5,IF($U12=2,1.5,0))</f>
        <v>63.166666666666664</v>
      </c>
      <c r="N12" s="39">
        <f>RANK(M12,M$10:M$12,0)</f>
        <v>3</v>
      </c>
      <c r="O12" s="149">
        <v>194</v>
      </c>
      <c r="P12" s="85">
        <f>O12/3-IF($U12=1,0.5,IF($U12=2,1.5,0))</f>
        <v>64.666666666666671</v>
      </c>
      <c r="Q12" s="39">
        <f>RANK(P12,P$10:P$12,0)</f>
        <v>2</v>
      </c>
      <c r="R12" s="149">
        <v>188</v>
      </c>
      <c r="S12" s="85">
        <f>R12/3-IF($U12=1,0.5,IF($U12=2,1.5,0))</f>
        <v>62.666666666666664</v>
      </c>
      <c r="T12" s="39">
        <f>RANK(S12,S$10:S$12,0)</f>
        <v>2</v>
      </c>
      <c r="U12" s="40"/>
      <c r="V12" s="40"/>
      <c r="W12" s="149">
        <f>L12+O12+R12</f>
        <v>571.5</v>
      </c>
      <c r="X12" s="38"/>
      <c r="Y12" s="85">
        <f>ROUND(SUM(M12,P12,S12)/3,3)</f>
        <v>63.5</v>
      </c>
      <c r="Z12" s="184" t="s">
        <v>33</v>
      </c>
    </row>
    <row r="13" spans="1:26" s="64" customFormat="1" ht="36" customHeight="1">
      <c r="A13" s="49"/>
      <c r="B13" s="50"/>
      <c r="C13" s="50"/>
      <c r="D13" s="51"/>
      <c r="E13" s="52"/>
      <c r="F13" s="53"/>
      <c r="G13" s="54"/>
      <c r="H13" s="55"/>
      <c r="I13" s="56"/>
      <c r="J13" s="57"/>
      <c r="K13" s="187"/>
      <c r="L13" s="58"/>
      <c r="M13" s="59"/>
      <c r="N13" s="60"/>
      <c r="O13" s="58"/>
      <c r="P13" s="59"/>
      <c r="Q13" s="60"/>
      <c r="R13" s="58"/>
      <c r="S13" s="59"/>
      <c r="T13" s="60"/>
      <c r="U13" s="61"/>
      <c r="V13" s="61"/>
      <c r="W13" s="58"/>
      <c r="X13" s="62"/>
      <c r="Y13" s="59"/>
      <c r="Z13" s="63"/>
    </row>
    <row r="14" spans="1:26" ht="36.75" customHeight="1">
      <c r="D14" s="28" t="s">
        <v>12</v>
      </c>
      <c r="E14" s="28"/>
      <c r="F14" s="28"/>
      <c r="G14" s="28"/>
      <c r="H14" s="28"/>
      <c r="I14" s="28"/>
      <c r="J14" s="28"/>
      <c r="K14" s="138" t="s">
        <v>56</v>
      </c>
      <c r="L14" s="139"/>
      <c r="M14" s="140"/>
      <c r="N14" s="28"/>
      <c r="O14" s="141"/>
    </row>
    <row r="15" spans="1:26" ht="15.75">
      <c r="D15" s="28"/>
      <c r="E15" s="28"/>
      <c r="F15" s="28"/>
      <c r="G15" s="28"/>
      <c r="H15" s="28"/>
      <c r="I15" s="28"/>
      <c r="J15" s="28"/>
      <c r="K15" s="138"/>
      <c r="L15" s="139"/>
      <c r="M15" s="140"/>
      <c r="N15" s="28"/>
      <c r="O15" s="141"/>
    </row>
    <row r="16" spans="1:26" ht="36.75" customHeight="1">
      <c r="D16" s="28" t="s">
        <v>9</v>
      </c>
      <c r="E16" s="28"/>
      <c r="F16" s="28"/>
      <c r="G16" s="28"/>
      <c r="H16" s="28"/>
      <c r="I16" s="28"/>
      <c r="J16" s="28"/>
      <c r="K16" s="143" t="s">
        <v>169</v>
      </c>
      <c r="L16" s="139"/>
      <c r="M16" s="140"/>
      <c r="N16" s="28"/>
      <c r="O16" s="141"/>
    </row>
    <row r="17" spans="11:25">
      <c r="L17" s="66"/>
      <c r="M17" s="67"/>
      <c r="O17" s="3"/>
      <c r="P17" s="3"/>
      <c r="R17" s="3"/>
      <c r="S17" s="3"/>
      <c r="Y17" s="3"/>
    </row>
    <row r="18" spans="11:25">
      <c r="K18" s="67"/>
      <c r="L18" s="66"/>
      <c r="M18" s="67"/>
      <c r="O18" s="3"/>
      <c r="P18" s="3"/>
      <c r="R18" s="3"/>
      <c r="S18" s="3"/>
      <c r="Y18" s="3"/>
    </row>
  </sheetData>
  <sortState ref="A10:Z12">
    <sortCondition ref="A10:A12"/>
  </sortState>
  <mergeCells count="25">
    <mergeCell ref="A6:Z6"/>
    <mergeCell ref="A1:Z1"/>
    <mergeCell ref="A2:Z2"/>
    <mergeCell ref="A3:Z3"/>
    <mergeCell ref="A4:Z4"/>
    <mergeCell ref="A5:Z5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conditionalFormatting sqref="G10:I10 K10">
    <cfRule type="timePeriod" dxfId="11" priority="4" stopIfTrue="1" timePeriod="last7Days">
      <formula>AND(TODAY()-FLOOR(G10,1)&lt;=6,FLOOR(G10,1)&lt;=TODAY())</formula>
    </cfRule>
  </conditionalFormatting>
  <conditionalFormatting sqref="D10:K10">
    <cfRule type="timePeriod" dxfId="10" priority="3" timePeriod="thisWeek">
      <formula>AND(TODAY()-ROUNDDOWN(D10,0)&lt;=WEEKDAY(TODAY())-1,ROUNDDOWN(D10,0)-TODAY()&lt;=7-WEEKDAY(TODAY()))</formula>
    </cfRule>
  </conditionalFormatting>
  <pageMargins left="0.28000000000000003" right="0.15748031496062992" top="0.28999999999999998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Z20"/>
  <sheetViews>
    <sheetView view="pageBreakPreview" zoomScale="75" zoomScaleSheetLayoutView="75" workbookViewId="0">
      <selection activeCell="D10" sqref="D10:K14"/>
    </sheetView>
  </sheetViews>
  <sheetFormatPr defaultRowHeight="12.75"/>
  <cols>
    <col min="1" max="1" width="6.140625" style="3" customWidth="1"/>
    <col min="2" max="2" width="4.7109375" style="3" hidden="1" customWidth="1"/>
    <col min="3" max="3" width="6" style="3" hidden="1" customWidth="1"/>
    <col min="4" max="4" width="25.28515625" style="3" customWidth="1"/>
    <col min="5" max="5" width="8.42578125" style="3" customWidth="1"/>
    <col min="6" max="6" width="6.42578125" style="3" customWidth="1"/>
    <col min="7" max="7" width="33.140625" style="3" customWidth="1"/>
    <col min="8" max="8" width="10.5703125" style="3" customWidth="1"/>
    <col min="9" max="9" width="16" style="3" customWidth="1"/>
    <col min="10" max="10" width="12.7109375" style="3" hidden="1" customWidth="1"/>
    <col min="11" max="11" width="26.42578125" style="3" customWidth="1"/>
    <col min="12" max="12" width="6.85546875" style="68" customWidth="1"/>
    <col min="13" max="13" width="8.7109375" style="69" customWidth="1"/>
    <col min="14" max="14" width="3.85546875" style="3" customWidth="1"/>
    <col min="15" max="15" width="6.42578125" style="68" customWidth="1"/>
    <col min="16" max="16" width="8.7109375" style="69" customWidth="1"/>
    <col min="17" max="17" width="3.7109375" style="3" customWidth="1"/>
    <col min="18" max="18" width="6.42578125" style="68" customWidth="1"/>
    <col min="19" max="19" width="8.7109375" style="69" customWidth="1"/>
    <col min="20" max="20" width="3.7109375" style="3" customWidth="1"/>
    <col min="21" max="22" width="4.85546875" style="3" customWidth="1"/>
    <col min="23" max="23" width="7.5703125" style="3" customWidth="1"/>
    <col min="24" max="24" width="9.7109375" style="3" hidden="1" customWidth="1"/>
    <col min="25" max="25" width="9.7109375" style="69" customWidth="1"/>
    <col min="26" max="26" width="8" style="3" customWidth="1"/>
    <col min="27" max="16384" width="9.140625" style="3"/>
  </cols>
  <sheetData>
    <row r="1" spans="1:26" ht="75.75" customHeight="1">
      <c r="A1" s="1" t="s">
        <v>409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5.95" customHeight="1">
      <c r="A3" s="4" t="s">
        <v>108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7" customFormat="1" ht="15.95" customHeight="1">
      <c r="A4" s="224" t="s">
        <v>22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s="8" customFormat="1" ht="21" customHeight="1">
      <c r="A5" s="188" t="s">
        <v>410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26" ht="19.149999999999999" customHeight="1">
      <c r="A6" s="223" t="s">
        <v>408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s="16" customFormat="1" ht="15" customHeight="1">
      <c r="A7" s="10" t="s">
        <v>92</v>
      </c>
      <c r="B7" s="11"/>
      <c r="C7" s="11"/>
      <c r="D7" s="12"/>
      <c r="E7" s="12"/>
      <c r="F7" s="12"/>
      <c r="G7" s="12"/>
      <c r="H7" s="12"/>
      <c r="I7" s="13"/>
      <c r="J7" s="13"/>
      <c r="K7" s="185"/>
      <c r="L7" s="14"/>
      <c r="M7" s="15"/>
      <c r="O7" s="14"/>
      <c r="P7" s="17"/>
      <c r="R7" s="14"/>
      <c r="S7" s="17"/>
      <c r="Y7" s="150" t="s">
        <v>174</v>
      </c>
      <c r="Z7" s="19"/>
    </row>
    <row r="8" spans="1:26" s="28" customFormat="1" ht="20.100000000000001" customHeight="1">
      <c r="A8" s="20" t="s">
        <v>21</v>
      </c>
      <c r="B8" s="21" t="s">
        <v>2</v>
      </c>
      <c r="C8" s="22"/>
      <c r="D8" s="23" t="s">
        <v>170</v>
      </c>
      <c r="E8" s="23" t="s">
        <v>3</v>
      </c>
      <c r="F8" s="20" t="s">
        <v>11</v>
      </c>
      <c r="G8" s="23" t="s">
        <v>171</v>
      </c>
      <c r="H8" s="23" t="s">
        <v>3</v>
      </c>
      <c r="I8" s="23" t="s">
        <v>4</v>
      </c>
      <c r="J8" s="24"/>
      <c r="K8" s="186" t="s">
        <v>6</v>
      </c>
      <c r="L8" s="25" t="s">
        <v>75</v>
      </c>
      <c r="M8" s="25"/>
      <c r="N8" s="25"/>
      <c r="O8" s="25" t="s">
        <v>13</v>
      </c>
      <c r="P8" s="25"/>
      <c r="Q8" s="25"/>
      <c r="R8" s="25" t="s">
        <v>95</v>
      </c>
      <c r="S8" s="25"/>
      <c r="T8" s="25"/>
      <c r="U8" s="26" t="s">
        <v>14</v>
      </c>
      <c r="V8" s="22" t="s">
        <v>94</v>
      </c>
      <c r="W8" s="20" t="s">
        <v>15</v>
      </c>
      <c r="X8" s="21" t="s">
        <v>77</v>
      </c>
      <c r="Y8" s="27" t="s">
        <v>17</v>
      </c>
      <c r="Z8" s="27" t="s">
        <v>18</v>
      </c>
    </row>
    <row r="9" spans="1:26" s="28" customFormat="1" ht="60.75" customHeight="1">
      <c r="A9" s="20"/>
      <c r="B9" s="21"/>
      <c r="C9" s="29"/>
      <c r="D9" s="23"/>
      <c r="E9" s="23"/>
      <c r="F9" s="20"/>
      <c r="G9" s="23"/>
      <c r="H9" s="23"/>
      <c r="I9" s="23"/>
      <c r="J9" s="24"/>
      <c r="K9" s="186"/>
      <c r="L9" s="30" t="s">
        <v>19</v>
      </c>
      <c r="M9" s="31" t="s">
        <v>20</v>
      </c>
      <c r="N9" s="32" t="s">
        <v>21</v>
      </c>
      <c r="O9" s="30" t="s">
        <v>19</v>
      </c>
      <c r="P9" s="31" t="s">
        <v>20</v>
      </c>
      <c r="Q9" s="32" t="s">
        <v>21</v>
      </c>
      <c r="R9" s="30" t="s">
        <v>19</v>
      </c>
      <c r="S9" s="31" t="s">
        <v>20</v>
      </c>
      <c r="T9" s="32" t="s">
        <v>21</v>
      </c>
      <c r="U9" s="33"/>
      <c r="V9" s="29"/>
      <c r="W9" s="20"/>
      <c r="X9" s="21"/>
      <c r="Y9" s="27"/>
      <c r="Z9" s="27"/>
    </row>
    <row r="10" spans="1:26" s="28" customFormat="1" ht="45" customHeight="1">
      <c r="A10" s="222">
        <f>RANK(Y10,Y$10:Y$14,0)</f>
        <v>1</v>
      </c>
      <c r="B10" s="35"/>
      <c r="C10" s="144" t="s">
        <v>202</v>
      </c>
      <c r="D10" s="137" t="s">
        <v>378</v>
      </c>
      <c r="E10" s="73" t="s">
        <v>354</v>
      </c>
      <c r="F10" s="74" t="s">
        <v>8</v>
      </c>
      <c r="G10" s="146" t="s">
        <v>389</v>
      </c>
      <c r="H10" s="73" t="s">
        <v>355</v>
      </c>
      <c r="I10" s="74" t="s">
        <v>356</v>
      </c>
      <c r="J10" s="74" t="s">
        <v>49</v>
      </c>
      <c r="K10" s="80" t="s">
        <v>177</v>
      </c>
      <c r="L10" s="149">
        <v>208.5</v>
      </c>
      <c r="M10" s="85">
        <f>L10/3-IF($U10=1,0.5,IF($U10=2,1.5,0))</f>
        <v>69.5</v>
      </c>
      <c r="N10" s="39">
        <f>RANK(M10,M$10:M$14,0)</f>
        <v>1</v>
      </c>
      <c r="O10" s="149">
        <v>193</v>
      </c>
      <c r="P10" s="85">
        <f>O10/3-IF($U10=1,0.5,IF($U10=2,1.5,0))</f>
        <v>64.333333333333329</v>
      </c>
      <c r="Q10" s="39">
        <f>RANK(P10,P$10:P$14,0)</f>
        <v>2</v>
      </c>
      <c r="R10" s="149">
        <v>196.5</v>
      </c>
      <c r="S10" s="85">
        <f>R10/3-IF($U10=1,0.5,IF($U10=2,1.5,0))</f>
        <v>65.5</v>
      </c>
      <c r="T10" s="39">
        <f>RANK(S10,S$10:S$14,0)</f>
        <v>2</v>
      </c>
      <c r="U10" s="40"/>
      <c r="V10" s="40"/>
      <c r="W10" s="149">
        <f>L10+O10+R10</f>
        <v>598</v>
      </c>
      <c r="X10" s="38"/>
      <c r="Y10" s="85">
        <f>ROUND(SUM(M10,P10,S10)/3,3)</f>
        <v>66.444000000000003</v>
      </c>
      <c r="Z10" s="184" t="s">
        <v>33</v>
      </c>
    </row>
    <row r="11" spans="1:26" s="28" customFormat="1" ht="45" customHeight="1">
      <c r="A11" s="222">
        <f>RANK(Y11,Y$10:Y$14,0)</f>
        <v>2</v>
      </c>
      <c r="B11" s="35"/>
      <c r="C11" s="144" t="s">
        <v>202</v>
      </c>
      <c r="D11" s="137" t="s">
        <v>380</v>
      </c>
      <c r="E11" s="73" t="s">
        <v>361</v>
      </c>
      <c r="F11" s="74" t="s">
        <v>8</v>
      </c>
      <c r="G11" s="146" t="s">
        <v>391</v>
      </c>
      <c r="H11" s="73" t="s">
        <v>70</v>
      </c>
      <c r="I11" s="74" t="s">
        <v>71</v>
      </c>
      <c r="J11" s="74" t="s">
        <v>48</v>
      </c>
      <c r="K11" s="80" t="s">
        <v>360</v>
      </c>
      <c r="L11" s="149">
        <v>198.5</v>
      </c>
      <c r="M11" s="85">
        <f>L11/3-IF($U11=1,0.5,IF($U11=2,1.5,0))</f>
        <v>66.166666666666671</v>
      </c>
      <c r="N11" s="39">
        <f>RANK(M11,M$10:M$14,0)</f>
        <v>2</v>
      </c>
      <c r="O11" s="149">
        <v>199</v>
      </c>
      <c r="P11" s="85">
        <f>O11/3-IF($U11=1,0.5,IF($U11=2,1.5,0))</f>
        <v>66.333333333333329</v>
      </c>
      <c r="Q11" s="39">
        <f>RANK(P11,P$10:P$14,0)</f>
        <v>1</v>
      </c>
      <c r="R11" s="149">
        <v>197</v>
      </c>
      <c r="S11" s="85">
        <f>R11/3-IF($U11=1,0.5,IF($U11=2,1.5,0))</f>
        <v>65.666666666666671</v>
      </c>
      <c r="T11" s="39">
        <f>RANK(S11,S$10:S$14,0)</f>
        <v>1</v>
      </c>
      <c r="U11" s="40"/>
      <c r="V11" s="40"/>
      <c r="W11" s="149">
        <f>L11+O11+R11</f>
        <v>594.5</v>
      </c>
      <c r="X11" s="38"/>
      <c r="Y11" s="85">
        <f>ROUND(SUM(M11,P11,S11)/3,3)</f>
        <v>66.055999999999997</v>
      </c>
      <c r="Z11" s="184" t="s">
        <v>33</v>
      </c>
    </row>
    <row r="12" spans="1:26" s="28" customFormat="1" ht="45" customHeight="1">
      <c r="A12" s="222">
        <f>RANK(Y12,Y$10:Y$14,0)</f>
        <v>3</v>
      </c>
      <c r="B12" s="35"/>
      <c r="C12" s="144" t="s">
        <v>202</v>
      </c>
      <c r="D12" s="137" t="s">
        <v>379</v>
      </c>
      <c r="E12" s="73" t="s">
        <v>357</v>
      </c>
      <c r="F12" s="74" t="s">
        <v>8</v>
      </c>
      <c r="G12" s="146" t="s">
        <v>390</v>
      </c>
      <c r="H12" s="73" t="s">
        <v>358</v>
      </c>
      <c r="I12" s="74" t="s">
        <v>359</v>
      </c>
      <c r="J12" s="74" t="s">
        <v>73</v>
      </c>
      <c r="K12" s="80" t="s">
        <v>360</v>
      </c>
      <c r="L12" s="149">
        <v>184.5</v>
      </c>
      <c r="M12" s="85">
        <f>L12/3-IF($U12=1,0.5,IF($U12=2,1.5,0))</f>
        <v>61.5</v>
      </c>
      <c r="N12" s="39">
        <f>RANK(M12,M$10:M$14,0)</f>
        <v>3</v>
      </c>
      <c r="O12" s="149">
        <v>187.5</v>
      </c>
      <c r="P12" s="85">
        <f>O12/3-IF($U12=1,0.5,IF($U12=2,1.5,0))</f>
        <v>62.5</v>
      </c>
      <c r="Q12" s="39">
        <f>RANK(P12,P$10:P$14,0)</f>
        <v>4</v>
      </c>
      <c r="R12" s="149">
        <v>193</v>
      </c>
      <c r="S12" s="85">
        <f>R12/3-IF($U12=1,0.5,IF($U12=2,1.5,0))</f>
        <v>64.333333333333329</v>
      </c>
      <c r="T12" s="39">
        <f>RANK(S12,S$10:S$14,0)</f>
        <v>3</v>
      </c>
      <c r="U12" s="40"/>
      <c r="V12" s="40"/>
      <c r="W12" s="149">
        <f>L12+O12+R12</f>
        <v>565</v>
      </c>
      <c r="X12" s="38"/>
      <c r="Y12" s="85">
        <f>ROUND(SUM(M12,P12,S12)/3,3)</f>
        <v>62.777999999999999</v>
      </c>
      <c r="Z12" s="184" t="s">
        <v>33</v>
      </c>
    </row>
    <row r="13" spans="1:26" s="28" customFormat="1" ht="45" customHeight="1">
      <c r="A13" s="222">
        <f>RANK(Y13,Y$10:Y$14,0)</f>
        <v>4</v>
      </c>
      <c r="B13" s="35"/>
      <c r="C13" s="144" t="s">
        <v>202</v>
      </c>
      <c r="D13" s="137" t="s">
        <v>382</v>
      </c>
      <c r="E13" s="73" t="s">
        <v>144</v>
      </c>
      <c r="F13" s="74" t="s">
        <v>8</v>
      </c>
      <c r="G13" s="146" t="s">
        <v>393</v>
      </c>
      <c r="H13" s="73" t="s">
        <v>145</v>
      </c>
      <c r="I13" s="74" t="s">
        <v>146</v>
      </c>
      <c r="J13" s="74" t="s">
        <v>179</v>
      </c>
      <c r="K13" s="80" t="s">
        <v>366</v>
      </c>
      <c r="L13" s="149">
        <v>184.5</v>
      </c>
      <c r="M13" s="85">
        <f>L13/3-IF($U13=1,0.5,IF($U13=2,1.5,0))</f>
        <v>61.5</v>
      </c>
      <c r="N13" s="39">
        <f>RANK(M13,M$10:M$14,0)</f>
        <v>3</v>
      </c>
      <c r="O13" s="149">
        <v>188.5</v>
      </c>
      <c r="P13" s="85">
        <f>O13/3-IF($U13=1,0.5,IF($U13=2,1.5,0))</f>
        <v>62.833333333333336</v>
      </c>
      <c r="Q13" s="39">
        <f>RANK(P13,P$10:P$14,0)</f>
        <v>3</v>
      </c>
      <c r="R13" s="149">
        <v>188</v>
      </c>
      <c r="S13" s="85">
        <f>R13/3-IF($U13=1,0.5,IF($U13=2,1.5,0))</f>
        <v>62.666666666666664</v>
      </c>
      <c r="T13" s="39">
        <f>RANK(S13,S$10:S$14,0)</f>
        <v>4</v>
      </c>
      <c r="U13" s="40"/>
      <c r="V13" s="40"/>
      <c r="W13" s="149">
        <f>L13+O13+R13</f>
        <v>561</v>
      </c>
      <c r="X13" s="38"/>
      <c r="Y13" s="85">
        <f>ROUND(SUM(M13,P13,S13)/3,3)</f>
        <v>62.332999999999998</v>
      </c>
      <c r="Z13" s="184" t="s">
        <v>33</v>
      </c>
    </row>
    <row r="14" spans="1:26" s="28" customFormat="1" ht="45" customHeight="1">
      <c r="A14" s="222">
        <f>RANK(Y14,Y$10:Y$14,0)</f>
        <v>5</v>
      </c>
      <c r="B14" s="35"/>
      <c r="C14" s="144" t="s">
        <v>202</v>
      </c>
      <c r="D14" s="137" t="s">
        <v>381</v>
      </c>
      <c r="E14" s="73" t="s">
        <v>362</v>
      </c>
      <c r="F14" s="74">
        <v>1</v>
      </c>
      <c r="G14" s="146" t="s">
        <v>392</v>
      </c>
      <c r="H14" s="73" t="s">
        <v>125</v>
      </c>
      <c r="I14" s="74" t="s">
        <v>363</v>
      </c>
      <c r="J14" s="74" t="s">
        <v>364</v>
      </c>
      <c r="K14" s="80" t="s">
        <v>365</v>
      </c>
      <c r="L14" s="149">
        <v>179</v>
      </c>
      <c r="M14" s="85">
        <f>L14/3-IF($U14=1,0.5,IF($U14=2,1.5,0))</f>
        <v>59.666666666666664</v>
      </c>
      <c r="N14" s="39">
        <f>RANK(M14,M$10:M$14,0)</f>
        <v>5</v>
      </c>
      <c r="O14" s="149">
        <v>186.5</v>
      </c>
      <c r="P14" s="85">
        <f>O14/3-IF($U14=1,0.5,IF($U14=2,1.5,0))</f>
        <v>62.166666666666664</v>
      </c>
      <c r="Q14" s="39">
        <f>RANK(P14,P$10:P$14,0)</f>
        <v>5</v>
      </c>
      <c r="R14" s="149">
        <v>180</v>
      </c>
      <c r="S14" s="85">
        <f>R14/3-IF($U14=1,0.5,IF($U14=2,1.5,0))</f>
        <v>60</v>
      </c>
      <c r="T14" s="39">
        <f>RANK(S14,S$10:S$14,0)</f>
        <v>5</v>
      </c>
      <c r="U14" s="40"/>
      <c r="V14" s="40"/>
      <c r="W14" s="149">
        <f>L14+O14+R14</f>
        <v>545.5</v>
      </c>
      <c r="X14" s="46"/>
      <c r="Y14" s="85">
        <f>ROUND(SUM(M14,P14,S14)/3,3)</f>
        <v>60.610999999999997</v>
      </c>
      <c r="Z14" s="184" t="s">
        <v>33</v>
      </c>
    </row>
    <row r="15" spans="1:26" s="64" customFormat="1" ht="36" customHeight="1">
      <c r="A15" s="49"/>
      <c r="B15" s="50"/>
      <c r="C15" s="50"/>
      <c r="D15" s="51"/>
      <c r="E15" s="52"/>
      <c r="F15" s="53"/>
      <c r="G15" s="54"/>
      <c r="H15" s="55"/>
      <c r="I15" s="56"/>
      <c r="J15" s="57"/>
      <c r="K15" s="187"/>
      <c r="L15" s="58"/>
      <c r="M15" s="59"/>
      <c r="N15" s="60"/>
      <c r="O15" s="58"/>
      <c r="P15" s="59"/>
      <c r="Q15" s="60"/>
      <c r="R15" s="58"/>
      <c r="S15" s="59"/>
      <c r="T15" s="60"/>
      <c r="U15" s="61"/>
      <c r="V15" s="61"/>
      <c r="W15" s="58"/>
      <c r="X15" s="62"/>
      <c r="Y15" s="59"/>
      <c r="Z15" s="63"/>
    </row>
    <row r="16" spans="1:26" ht="36.75" customHeight="1">
      <c r="D16" s="28" t="s">
        <v>12</v>
      </c>
      <c r="E16" s="28"/>
      <c r="F16" s="28"/>
      <c r="G16" s="28"/>
      <c r="H16" s="28"/>
      <c r="I16" s="28"/>
      <c r="J16" s="28"/>
      <c r="K16" s="138" t="s">
        <v>56</v>
      </c>
      <c r="L16" s="139"/>
      <c r="M16" s="140"/>
      <c r="N16" s="28"/>
      <c r="O16" s="141"/>
    </row>
    <row r="17" spans="4:25" ht="15.75">
      <c r="D17" s="28"/>
      <c r="E17" s="28"/>
      <c r="F17" s="28"/>
      <c r="G17" s="28"/>
      <c r="H17" s="28"/>
      <c r="I17" s="28"/>
      <c r="J17" s="28"/>
      <c r="K17" s="138"/>
      <c r="L17" s="139"/>
      <c r="M17" s="140"/>
      <c r="N17" s="28"/>
      <c r="O17" s="141"/>
    </row>
    <row r="18" spans="4:25" ht="36.75" customHeight="1">
      <c r="D18" s="28" t="s">
        <v>9</v>
      </c>
      <c r="E18" s="28"/>
      <c r="F18" s="28"/>
      <c r="G18" s="28"/>
      <c r="H18" s="28"/>
      <c r="I18" s="28"/>
      <c r="J18" s="28"/>
      <c r="K18" s="143" t="s">
        <v>169</v>
      </c>
      <c r="L18" s="139"/>
      <c r="M18" s="140"/>
      <c r="N18" s="28"/>
      <c r="O18" s="141"/>
    </row>
    <row r="19" spans="4:25">
      <c r="L19" s="66"/>
      <c r="M19" s="67"/>
      <c r="O19" s="3"/>
      <c r="P19" s="3"/>
      <c r="R19" s="3"/>
      <c r="S19" s="3"/>
      <c r="Y19" s="3"/>
    </row>
    <row r="20" spans="4:25">
      <c r="K20" s="67"/>
      <c r="L20" s="66"/>
      <c r="M20" s="67"/>
      <c r="O20" s="3"/>
      <c r="P20" s="3"/>
      <c r="R20" s="3"/>
      <c r="S20" s="3"/>
      <c r="Y20" s="3"/>
    </row>
  </sheetData>
  <sortState ref="A10:Z14">
    <sortCondition ref="A10:A14"/>
  </sortState>
  <mergeCells count="25">
    <mergeCell ref="Z8:Z9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  <mergeCell ref="A6:Z6"/>
  </mergeCells>
  <pageMargins left="0.28000000000000003" right="0.15748031496062992" top="0.28999999999999998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view="pageBreakPreview" zoomScale="75" zoomScaleSheetLayoutView="75" workbookViewId="0">
      <selection activeCell="A6" sqref="A6:Z6"/>
    </sheetView>
  </sheetViews>
  <sheetFormatPr defaultRowHeight="12.75"/>
  <cols>
    <col min="1" max="1" width="6.140625" style="3" customWidth="1"/>
    <col min="2" max="2" width="4.7109375" style="3" hidden="1" customWidth="1"/>
    <col min="3" max="3" width="6" style="3" hidden="1" customWidth="1"/>
    <col min="4" max="4" width="25.28515625" style="3" customWidth="1"/>
    <col min="5" max="5" width="8.42578125" style="3" customWidth="1"/>
    <col min="6" max="6" width="6.42578125" style="3" customWidth="1"/>
    <col min="7" max="7" width="33.140625" style="3" customWidth="1"/>
    <col min="8" max="8" width="10.5703125" style="3" customWidth="1"/>
    <col min="9" max="9" width="16" style="3" customWidth="1"/>
    <col min="10" max="10" width="12.7109375" style="3" hidden="1" customWidth="1"/>
    <col min="11" max="11" width="26.42578125" style="3" customWidth="1"/>
    <col min="12" max="12" width="6.85546875" style="68" customWidth="1"/>
    <col min="13" max="13" width="8.7109375" style="69" customWidth="1"/>
    <col min="14" max="14" width="3.85546875" style="3" customWidth="1"/>
    <col min="15" max="15" width="6.42578125" style="68" customWidth="1"/>
    <col min="16" max="16" width="8.7109375" style="69" customWidth="1"/>
    <col min="17" max="17" width="3.7109375" style="3" customWidth="1"/>
    <col min="18" max="18" width="6.42578125" style="68" customWidth="1"/>
    <col min="19" max="19" width="8.7109375" style="69" customWidth="1"/>
    <col min="20" max="20" width="3.7109375" style="3" customWidth="1"/>
    <col min="21" max="22" width="4.85546875" style="3" customWidth="1"/>
    <col min="23" max="23" width="7.5703125" style="3" customWidth="1"/>
    <col min="24" max="24" width="9.7109375" style="3" hidden="1" customWidth="1"/>
    <col min="25" max="25" width="9.7109375" style="69" customWidth="1"/>
    <col min="26" max="26" width="8" style="3" customWidth="1"/>
    <col min="27" max="16384" width="9.140625" style="3"/>
  </cols>
  <sheetData>
    <row r="1" spans="1:26" ht="75.75" customHeight="1">
      <c r="A1" s="1" t="s">
        <v>411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5.95" customHeight="1">
      <c r="A3" s="4" t="s">
        <v>110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7" customFormat="1" ht="15.95" customHeight="1">
      <c r="A4" s="224" t="s">
        <v>22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s="8" customFormat="1" ht="21" customHeight="1">
      <c r="A5" s="188" t="s">
        <v>397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26" ht="19.149999999999999" customHeight="1">
      <c r="A6" s="223" t="s">
        <v>408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s="16" customFormat="1" ht="15" customHeight="1">
      <c r="A7" s="10" t="s">
        <v>92</v>
      </c>
      <c r="B7" s="11"/>
      <c r="C7" s="11"/>
      <c r="D7" s="12"/>
      <c r="E7" s="12"/>
      <c r="F7" s="12"/>
      <c r="G7" s="12"/>
      <c r="H7" s="12"/>
      <c r="I7" s="13"/>
      <c r="J7" s="13"/>
      <c r="K7" s="185"/>
      <c r="L7" s="14"/>
      <c r="M7" s="15"/>
      <c r="O7" s="14"/>
      <c r="P7" s="17"/>
      <c r="R7" s="14"/>
      <c r="S7" s="17"/>
      <c r="Y7" s="150" t="s">
        <v>174</v>
      </c>
      <c r="Z7" s="19"/>
    </row>
    <row r="8" spans="1:26" s="28" customFormat="1" ht="20.100000000000001" customHeight="1">
      <c r="A8" s="20" t="s">
        <v>21</v>
      </c>
      <c r="B8" s="21" t="s">
        <v>2</v>
      </c>
      <c r="C8" s="22"/>
      <c r="D8" s="23" t="s">
        <v>170</v>
      </c>
      <c r="E8" s="23" t="s">
        <v>3</v>
      </c>
      <c r="F8" s="20" t="s">
        <v>11</v>
      </c>
      <c r="G8" s="23" t="s">
        <v>171</v>
      </c>
      <c r="H8" s="23" t="s">
        <v>3</v>
      </c>
      <c r="I8" s="23" t="s">
        <v>4</v>
      </c>
      <c r="J8" s="24"/>
      <c r="K8" s="186" t="s">
        <v>6</v>
      </c>
      <c r="L8" s="25" t="s">
        <v>75</v>
      </c>
      <c r="M8" s="25"/>
      <c r="N8" s="25"/>
      <c r="O8" s="25" t="s">
        <v>13</v>
      </c>
      <c r="P8" s="25"/>
      <c r="Q8" s="25"/>
      <c r="R8" s="25" t="s">
        <v>95</v>
      </c>
      <c r="S8" s="25"/>
      <c r="T8" s="25"/>
      <c r="U8" s="26" t="s">
        <v>14</v>
      </c>
      <c r="V8" s="22" t="s">
        <v>94</v>
      </c>
      <c r="W8" s="20" t="s">
        <v>15</v>
      </c>
      <c r="X8" s="21" t="s">
        <v>77</v>
      </c>
      <c r="Y8" s="27" t="s">
        <v>17</v>
      </c>
      <c r="Z8" s="27" t="s">
        <v>18</v>
      </c>
    </row>
    <row r="9" spans="1:26" s="28" customFormat="1" ht="60.75" customHeight="1">
      <c r="A9" s="20"/>
      <c r="B9" s="21"/>
      <c r="C9" s="29"/>
      <c r="D9" s="23"/>
      <c r="E9" s="23"/>
      <c r="F9" s="20"/>
      <c r="G9" s="23"/>
      <c r="H9" s="23"/>
      <c r="I9" s="23"/>
      <c r="J9" s="24"/>
      <c r="K9" s="186"/>
      <c r="L9" s="30" t="s">
        <v>19</v>
      </c>
      <c r="M9" s="31" t="s">
        <v>20</v>
      </c>
      <c r="N9" s="32" t="s">
        <v>21</v>
      </c>
      <c r="O9" s="30" t="s">
        <v>19</v>
      </c>
      <c r="P9" s="31" t="s">
        <v>20</v>
      </c>
      <c r="Q9" s="32" t="s">
        <v>21</v>
      </c>
      <c r="R9" s="30" t="s">
        <v>19</v>
      </c>
      <c r="S9" s="31" t="s">
        <v>20</v>
      </c>
      <c r="T9" s="32" t="s">
        <v>21</v>
      </c>
      <c r="U9" s="33"/>
      <c r="V9" s="29"/>
      <c r="W9" s="20"/>
      <c r="X9" s="21"/>
      <c r="Y9" s="27"/>
      <c r="Z9" s="27"/>
    </row>
    <row r="10" spans="1:26" s="28" customFormat="1" ht="48" customHeight="1">
      <c r="A10" s="155">
        <f>RANK(Y10,Y$10:Y$12,0)</f>
        <v>1</v>
      </c>
      <c r="B10" s="35"/>
      <c r="C10" s="144" t="s">
        <v>367</v>
      </c>
      <c r="D10" s="137" t="s">
        <v>383</v>
      </c>
      <c r="E10" s="73" t="s">
        <v>368</v>
      </c>
      <c r="F10" s="74">
        <v>1</v>
      </c>
      <c r="G10" s="146" t="s">
        <v>394</v>
      </c>
      <c r="H10" s="73" t="s">
        <v>369</v>
      </c>
      <c r="I10" s="74" t="s">
        <v>370</v>
      </c>
      <c r="J10" s="74" t="s">
        <v>352</v>
      </c>
      <c r="K10" s="80" t="s">
        <v>371</v>
      </c>
      <c r="L10" s="149">
        <v>197.5</v>
      </c>
      <c r="M10" s="85">
        <f>L10/3-IF($U10=1,0.5,IF($U10=2,1.5,0))</f>
        <v>65.833333333333329</v>
      </c>
      <c r="N10" s="39">
        <f>RANK(M10,M$10:M$12,0)</f>
        <v>1</v>
      </c>
      <c r="O10" s="149">
        <v>197</v>
      </c>
      <c r="P10" s="85">
        <f>O10/3-IF($U10=1,0.5,IF($U10=2,1.5,0))</f>
        <v>65.666666666666671</v>
      </c>
      <c r="Q10" s="39">
        <f>RANK(P10,P$10:P$12,0)</f>
        <v>1</v>
      </c>
      <c r="R10" s="149">
        <v>197.5</v>
      </c>
      <c r="S10" s="85">
        <f>R10/3-IF($U10=1,0.5,IF($U10=2,1.5,0))</f>
        <v>65.833333333333329</v>
      </c>
      <c r="T10" s="39">
        <f>RANK(S10,S$10:S$12,0)</f>
        <v>1</v>
      </c>
      <c r="U10" s="40"/>
      <c r="V10" s="40"/>
      <c r="W10" s="149">
        <f>L10+O10+R10</f>
        <v>592</v>
      </c>
      <c r="X10" s="38"/>
      <c r="Y10" s="85">
        <f>ROUND(SUM(M10,P10,S10)/3,3)</f>
        <v>65.778000000000006</v>
      </c>
      <c r="Z10" s="184" t="s">
        <v>33</v>
      </c>
    </row>
    <row r="11" spans="1:26" s="28" customFormat="1" ht="48" customHeight="1">
      <c r="A11" s="155">
        <f>RANK(Y11,Y$10:Y$12,0)</f>
        <v>2</v>
      </c>
      <c r="B11" s="35"/>
      <c r="C11" s="144" t="s">
        <v>367</v>
      </c>
      <c r="D11" s="137" t="s">
        <v>385</v>
      </c>
      <c r="E11" s="73" t="s">
        <v>372</v>
      </c>
      <c r="F11" s="74">
        <v>2</v>
      </c>
      <c r="G11" s="146" t="s">
        <v>396</v>
      </c>
      <c r="H11" s="73" t="s">
        <v>373</v>
      </c>
      <c r="I11" s="74" t="s">
        <v>374</v>
      </c>
      <c r="J11" s="74" t="s">
        <v>104</v>
      </c>
      <c r="K11" s="80" t="s">
        <v>226</v>
      </c>
      <c r="L11" s="149">
        <v>192</v>
      </c>
      <c r="M11" s="85">
        <f>L11/3-IF($U11=1,0.5,IF($U11=2,1.5,0))</f>
        <v>64</v>
      </c>
      <c r="N11" s="39">
        <f>RANK(M11,M$10:M$12,0)</f>
        <v>2</v>
      </c>
      <c r="O11" s="149">
        <v>191</v>
      </c>
      <c r="P11" s="85">
        <f>O11/3-IF($U11=1,0.5,IF($U11=2,1.5,0))</f>
        <v>63.666666666666664</v>
      </c>
      <c r="Q11" s="39">
        <f>RANK(P11,P$10:P$12,0)</f>
        <v>2</v>
      </c>
      <c r="R11" s="149">
        <v>187.5</v>
      </c>
      <c r="S11" s="85">
        <f>R11/3-IF($U11=1,0.5,IF($U11=2,1.5,0))</f>
        <v>62.5</v>
      </c>
      <c r="T11" s="39">
        <f>RANK(S11,S$10:S$12,0)</f>
        <v>3</v>
      </c>
      <c r="U11" s="40"/>
      <c r="V11" s="40"/>
      <c r="W11" s="149">
        <f>L11+O11+R11</f>
        <v>570.5</v>
      </c>
      <c r="X11" s="38"/>
      <c r="Y11" s="85">
        <f>ROUND(SUM(M11,P11,S11)/3,3)</f>
        <v>63.389000000000003</v>
      </c>
      <c r="Z11" s="184" t="s">
        <v>33</v>
      </c>
    </row>
    <row r="12" spans="1:26" s="48" customFormat="1" ht="48" customHeight="1">
      <c r="A12" s="155">
        <f>RANK(Y12,Y$10:Y$12,0)</f>
        <v>3</v>
      </c>
      <c r="B12" s="35"/>
      <c r="C12" s="144" t="s">
        <v>367</v>
      </c>
      <c r="D12" s="145" t="s">
        <v>384</v>
      </c>
      <c r="E12" s="75" t="s">
        <v>44</v>
      </c>
      <c r="F12" s="47">
        <v>1</v>
      </c>
      <c r="G12" s="147" t="s">
        <v>395</v>
      </c>
      <c r="H12" s="75" t="s">
        <v>45</v>
      </c>
      <c r="I12" s="47" t="s">
        <v>46</v>
      </c>
      <c r="J12" s="47" t="s">
        <v>42</v>
      </c>
      <c r="K12" s="80" t="s">
        <v>194</v>
      </c>
      <c r="L12" s="149">
        <v>187.5</v>
      </c>
      <c r="M12" s="85">
        <f>L12/3-IF($U12=1,0.5,IF($U12=2,1.5,0))</f>
        <v>62.5</v>
      </c>
      <c r="N12" s="39">
        <f>RANK(M12,M$10:M$12,0)</f>
        <v>3</v>
      </c>
      <c r="O12" s="149">
        <v>191</v>
      </c>
      <c r="P12" s="85">
        <f>O12/3-IF($U12=1,0.5,IF($U12=2,1.5,0))</f>
        <v>63.666666666666664</v>
      </c>
      <c r="Q12" s="39">
        <f>RANK(P12,P$10:P$12,0)</f>
        <v>2</v>
      </c>
      <c r="R12" s="149">
        <v>191</v>
      </c>
      <c r="S12" s="85">
        <f>R12/3-IF($U12=1,0.5,IF($U12=2,1.5,0))</f>
        <v>63.666666666666664</v>
      </c>
      <c r="T12" s="39">
        <f>RANK(S12,S$10:S$12,0)</f>
        <v>2</v>
      </c>
      <c r="U12" s="40"/>
      <c r="V12" s="40"/>
      <c r="W12" s="149">
        <f>L12+O12+R12</f>
        <v>569.5</v>
      </c>
      <c r="X12" s="46"/>
      <c r="Y12" s="85">
        <f>ROUND(SUM(M12,P12,S12)/3,3)</f>
        <v>63.277999999999999</v>
      </c>
      <c r="Z12" s="184" t="s">
        <v>33</v>
      </c>
    </row>
    <row r="13" spans="1:26" s="64" customFormat="1" ht="36" customHeight="1">
      <c r="A13" s="49"/>
      <c r="B13" s="50"/>
      <c r="C13" s="50"/>
      <c r="D13" s="51"/>
      <c r="E13" s="52"/>
      <c r="F13" s="53"/>
      <c r="G13" s="54"/>
      <c r="H13" s="55"/>
      <c r="I13" s="56"/>
      <c r="J13" s="57"/>
      <c r="K13" s="187"/>
      <c r="L13" s="58"/>
      <c r="M13" s="59"/>
      <c r="N13" s="60"/>
      <c r="O13" s="58"/>
      <c r="P13" s="59"/>
      <c r="Q13" s="60"/>
      <c r="R13" s="58"/>
      <c r="S13" s="59"/>
      <c r="T13" s="60"/>
      <c r="U13" s="61"/>
      <c r="V13" s="61"/>
      <c r="W13" s="58"/>
      <c r="X13" s="62"/>
      <c r="Y13" s="59"/>
      <c r="Z13" s="63"/>
    </row>
    <row r="14" spans="1:26" ht="36.75" customHeight="1">
      <c r="D14" s="28" t="s">
        <v>12</v>
      </c>
      <c r="E14" s="28"/>
      <c r="F14" s="28"/>
      <c r="G14" s="28"/>
      <c r="H14" s="28"/>
      <c r="I14" s="28"/>
      <c r="J14" s="28"/>
      <c r="K14" s="138" t="s">
        <v>56</v>
      </c>
      <c r="L14" s="139"/>
      <c r="M14" s="140"/>
      <c r="N14" s="28"/>
      <c r="O14" s="141"/>
    </row>
    <row r="15" spans="1:26" ht="15.75">
      <c r="D15" s="28"/>
      <c r="E15" s="28"/>
      <c r="F15" s="28"/>
      <c r="G15" s="28"/>
      <c r="H15" s="28"/>
      <c r="I15" s="28"/>
      <c r="J15" s="28"/>
      <c r="K15" s="138"/>
      <c r="L15" s="139"/>
      <c r="M15" s="140"/>
      <c r="N15" s="28"/>
      <c r="O15" s="141"/>
    </row>
    <row r="16" spans="1:26" ht="36.75" customHeight="1">
      <c r="D16" s="28" t="s">
        <v>9</v>
      </c>
      <c r="E16" s="28"/>
      <c r="F16" s="28"/>
      <c r="G16" s="28"/>
      <c r="H16" s="28"/>
      <c r="I16" s="28"/>
      <c r="J16" s="28"/>
      <c r="K16" s="143" t="s">
        <v>169</v>
      </c>
      <c r="L16" s="139"/>
      <c r="M16" s="140"/>
      <c r="N16" s="28"/>
      <c r="O16" s="141"/>
    </row>
    <row r="17" spans="11:25">
      <c r="L17" s="66"/>
      <c r="M17" s="67"/>
      <c r="O17" s="3"/>
      <c r="P17" s="3"/>
      <c r="R17" s="3"/>
      <c r="S17" s="3"/>
      <c r="Y17" s="3"/>
    </row>
    <row r="18" spans="11:25">
      <c r="K18" s="67"/>
      <c r="L18" s="66"/>
      <c r="M18" s="67"/>
      <c r="O18" s="3"/>
      <c r="P18" s="3"/>
      <c r="R18" s="3"/>
      <c r="S18" s="3"/>
      <c r="Y18" s="3"/>
    </row>
  </sheetData>
  <protectedRanges>
    <protectedRange sqref="K11" name="Диапазон1_3_1_1_3_11_1_1_3_1_1_2_2_1"/>
  </protectedRanges>
  <sortState ref="A10:Z12">
    <sortCondition ref="A10:A12"/>
  </sortState>
  <mergeCells count="25">
    <mergeCell ref="Z8:Z9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  <mergeCell ref="A6:Z6"/>
  </mergeCells>
  <pageMargins left="0.28000000000000003" right="0.15748031496062992" top="0.28999999999999998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Z20"/>
  <sheetViews>
    <sheetView view="pageBreakPreview" zoomScale="75" zoomScaleSheetLayoutView="75" workbookViewId="0">
      <selection activeCell="AD12" sqref="AD12"/>
    </sheetView>
  </sheetViews>
  <sheetFormatPr defaultRowHeight="12.75"/>
  <cols>
    <col min="1" max="1" width="5" style="3" customWidth="1"/>
    <col min="2" max="2" width="4.7109375" style="3" hidden="1" customWidth="1"/>
    <col min="3" max="3" width="6" style="3" hidden="1" customWidth="1"/>
    <col min="4" max="4" width="19.42578125" style="3" customWidth="1"/>
    <col min="5" max="5" width="10.140625" style="3" customWidth="1"/>
    <col min="6" max="6" width="6" style="3" customWidth="1"/>
    <col min="7" max="7" width="32.85546875" style="3" customWidth="1"/>
    <col min="8" max="8" width="11.140625" style="3" customWidth="1"/>
    <col min="9" max="9" width="17.28515625" style="3" customWidth="1"/>
    <col min="10" max="10" width="12.7109375" style="3" hidden="1" customWidth="1"/>
    <col min="11" max="11" width="25.5703125" style="3" customWidth="1"/>
    <col min="12" max="12" width="6.28515625" style="68" customWidth="1"/>
    <col min="13" max="13" width="8.7109375" style="69" customWidth="1"/>
    <col min="14" max="14" width="3.85546875" style="3" customWidth="1"/>
    <col min="15" max="15" width="6.42578125" style="68" customWidth="1"/>
    <col min="16" max="16" width="8.7109375" style="69" customWidth="1"/>
    <col min="17" max="17" width="3.7109375" style="3" customWidth="1"/>
    <col min="18" max="18" width="6.42578125" style="68" customWidth="1"/>
    <col min="19" max="19" width="8.7109375" style="69" customWidth="1"/>
    <col min="20" max="20" width="3.7109375" style="3" customWidth="1"/>
    <col min="21" max="22" width="4.85546875" style="3" customWidth="1"/>
    <col min="23" max="23" width="6.28515625" style="3" customWidth="1"/>
    <col min="24" max="24" width="6.7109375" style="3" hidden="1" customWidth="1"/>
    <col min="25" max="25" width="9.7109375" style="69" customWidth="1"/>
    <col min="26" max="26" width="8" style="3" customWidth="1"/>
    <col min="27" max="16384" width="9.140625" style="3"/>
  </cols>
  <sheetData>
    <row r="1" spans="1:26" ht="70.5" customHeight="1">
      <c r="A1" s="1" t="s">
        <v>411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5.95" customHeight="1">
      <c r="A3" s="4" t="s">
        <v>110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7" customFormat="1" ht="15.95" customHeight="1">
      <c r="A4" s="224" t="s">
        <v>22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s="8" customFormat="1" ht="21" customHeight="1">
      <c r="A5" s="277" t="s">
        <v>111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</row>
    <row r="6" spans="1:26" ht="19.149999999999999" customHeight="1">
      <c r="A6" s="223" t="s">
        <v>441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9.14999999999999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6" customFormat="1" ht="15" customHeight="1">
      <c r="A8" s="10" t="s">
        <v>92</v>
      </c>
      <c r="B8" s="11"/>
      <c r="C8" s="11"/>
      <c r="D8" s="12"/>
      <c r="E8" s="12"/>
      <c r="F8" s="12"/>
      <c r="G8" s="12"/>
      <c r="H8" s="12"/>
      <c r="I8" s="13"/>
      <c r="J8" s="13"/>
      <c r="K8" s="11"/>
      <c r="L8" s="14"/>
      <c r="M8" s="15"/>
      <c r="O8" s="14"/>
      <c r="P8" s="17"/>
      <c r="R8" s="14"/>
      <c r="S8" s="17"/>
      <c r="Y8" s="150" t="s">
        <v>174</v>
      </c>
      <c r="Z8" s="19"/>
    </row>
    <row r="9" spans="1:26" s="28" customFormat="1" ht="20.100000000000001" customHeight="1">
      <c r="A9" s="20" t="s">
        <v>21</v>
      </c>
      <c r="B9" s="22" t="s">
        <v>2</v>
      </c>
      <c r="C9" s="22"/>
      <c r="D9" s="23" t="s">
        <v>170</v>
      </c>
      <c r="E9" s="23" t="s">
        <v>3</v>
      </c>
      <c r="F9" s="20" t="s">
        <v>11</v>
      </c>
      <c r="G9" s="23" t="s">
        <v>171</v>
      </c>
      <c r="H9" s="23" t="s">
        <v>3</v>
      </c>
      <c r="I9" s="23" t="s">
        <v>4</v>
      </c>
      <c r="J9" s="24"/>
      <c r="K9" s="23" t="s">
        <v>6</v>
      </c>
      <c r="L9" s="25" t="s">
        <v>75</v>
      </c>
      <c r="M9" s="25"/>
      <c r="N9" s="25"/>
      <c r="O9" s="25" t="s">
        <v>13</v>
      </c>
      <c r="P9" s="25"/>
      <c r="Q9" s="25"/>
      <c r="R9" s="25" t="s">
        <v>95</v>
      </c>
      <c r="S9" s="25"/>
      <c r="T9" s="25"/>
      <c r="U9" s="26" t="s">
        <v>14</v>
      </c>
      <c r="V9" s="22" t="s">
        <v>94</v>
      </c>
      <c r="W9" s="20" t="s">
        <v>15</v>
      </c>
      <c r="X9" s="21" t="s">
        <v>31</v>
      </c>
      <c r="Y9" s="27" t="s">
        <v>17</v>
      </c>
      <c r="Z9" s="27" t="s">
        <v>18</v>
      </c>
    </row>
    <row r="10" spans="1:26" s="28" customFormat="1" ht="52.5" customHeight="1">
      <c r="A10" s="20"/>
      <c r="B10" s="29"/>
      <c r="C10" s="29"/>
      <c r="D10" s="23"/>
      <c r="E10" s="23"/>
      <c r="F10" s="20"/>
      <c r="G10" s="23"/>
      <c r="H10" s="23"/>
      <c r="I10" s="23"/>
      <c r="J10" s="24"/>
      <c r="K10" s="23"/>
      <c r="L10" s="30" t="s">
        <v>19</v>
      </c>
      <c r="M10" s="31" t="s">
        <v>20</v>
      </c>
      <c r="N10" s="32" t="s">
        <v>21</v>
      </c>
      <c r="O10" s="30" t="s">
        <v>19</v>
      </c>
      <c r="P10" s="31" t="s">
        <v>20</v>
      </c>
      <c r="Q10" s="32" t="s">
        <v>21</v>
      </c>
      <c r="R10" s="30" t="s">
        <v>19</v>
      </c>
      <c r="S10" s="31" t="s">
        <v>20</v>
      </c>
      <c r="T10" s="32" t="s">
        <v>21</v>
      </c>
      <c r="U10" s="33"/>
      <c r="V10" s="29"/>
      <c r="W10" s="20"/>
      <c r="X10" s="21"/>
      <c r="Y10" s="27"/>
      <c r="Z10" s="27"/>
    </row>
    <row r="11" spans="1:26" s="28" customFormat="1" ht="52.5" customHeight="1">
      <c r="A11" s="155">
        <f>RANK(Y11,Y$11:Y$14,0)</f>
        <v>1</v>
      </c>
      <c r="B11" s="35"/>
      <c r="C11" s="144" t="s">
        <v>367</v>
      </c>
      <c r="D11" s="137" t="s">
        <v>417</v>
      </c>
      <c r="E11" s="73" t="s">
        <v>68</v>
      </c>
      <c r="F11" s="74">
        <v>1</v>
      </c>
      <c r="G11" s="146" t="s">
        <v>422</v>
      </c>
      <c r="H11" s="73" t="s">
        <v>90</v>
      </c>
      <c r="I11" s="74" t="s">
        <v>72</v>
      </c>
      <c r="J11" s="74" t="s">
        <v>412</v>
      </c>
      <c r="K11" s="80" t="s">
        <v>413</v>
      </c>
      <c r="L11" s="149">
        <v>217.5</v>
      </c>
      <c r="M11" s="85">
        <f>L11/3.3-IF($U11=1,0.5,IF($U11=2,1.5,0))</f>
        <v>65.909090909090907</v>
      </c>
      <c r="N11" s="39">
        <f>RANK(M11,M$11:M$14,0)</f>
        <v>1</v>
      </c>
      <c r="O11" s="149">
        <v>212.5</v>
      </c>
      <c r="P11" s="85">
        <f>O11/3.3-IF($U11=1,0.5,IF($U11=2,1.5,0))</f>
        <v>64.393939393939391</v>
      </c>
      <c r="Q11" s="39">
        <f>RANK(P11,P$11:P$14,0)</f>
        <v>1</v>
      </c>
      <c r="R11" s="149">
        <v>211</v>
      </c>
      <c r="S11" s="85">
        <f>R11/3.3-IF($U11=1,0.5,IF($U11=2,1.5,0))</f>
        <v>63.939393939393945</v>
      </c>
      <c r="T11" s="39">
        <f>RANK(S11,S$11:S$14,0)</f>
        <v>1</v>
      </c>
      <c r="U11" s="40"/>
      <c r="V11" s="40"/>
      <c r="W11" s="149">
        <f>L11+O11+R11</f>
        <v>641</v>
      </c>
      <c r="X11" s="38"/>
      <c r="Y11" s="85">
        <f>ROUND(SUM(M11,P11,S11)/3,3)</f>
        <v>64.747</v>
      </c>
      <c r="Z11" s="184" t="s">
        <v>33</v>
      </c>
    </row>
    <row r="12" spans="1:26" s="28" customFormat="1" ht="52.5" customHeight="1">
      <c r="A12" s="155">
        <f>RANK(Y12,Y$11:Y$14,0)</f>
        <v>2</v>
      </c>
      <c r="B12" s="35"/>
      <c r="C12" s="144" t="s">
        <v>367</v>
      </c>
      <c r="D12" s="137" t="s">
        <v>416</v>
      </c>
      <c r="E12" s="73" t="s">
        <v>129</v>
      </c>
      <c r="F12" s="74">
        <v>1</v>
      </c>
      <c r="G12" s="146" t="s">
        <v>421</v>
      </c>
      <c r="H12" s="73" t="s">
        <v>65</v>
      </c>
      <c r="I12" s="74" t="s">
        <v>43</v>
      </c>
      <c r="J12" s="74" t="s">
        <v>61</v>
      </c>
      <c r="K12" s="80" t="s">
        <v>194</v>
      </c>
      <c r="L12" s="149">
        <v>211</v>
      </c>
      <c r="M12" s="85">
        <f>L12/3.3-IF($U12=1,0.5,IF($U12=2,1.5,0))</f>
        <v>63.939393939393945</v>
      </c>
      <c r="N12" s="39">
        <f>RANK(M12,M$11:M$14,0)</f>
        <v>2</v>
      </c>
      <c r="O12" s="149">
        <v>209.5</v>
      </c>
      <c r="P12" s="85">
        <f>O12/3.3-IF($U12=1,0.5,IF($U12=2,1.5,0))</f>
        <v>63.484848484848492</v>
      </c>
      <c r="Q12" s="39">
        <f>RANK(P12,P$11:P$14,0)</f>
        <v>3</v>
      </c>
      <c r="R12" s="149">
        <v>207.5</v>
      </c>
      <c r="S12" s="85">
        <f>R12/3.3-IF($U12=1,0.5,IF($U12=2,1.5,0))</f>
        <v>62.878787878787882</v>
      </c>
      <c r="T12" s="39">
        <f>RANK(S12,S$11:S$14,0)</f>
        <v>3</v>
      </c>
      <c r="U12" s="40"/>
      <c r="V12" s="40"/>
      <c r="W12" s="149">
        <f>L12+O12+R12</f>
        <v>628</v>
      </c>
      <c r="X12" s="38"/>
      <c r="Y12" s="85">
        <f>ROUND(SUM(M12,P12,S12)/3,3)</f>
        <v>63.433999999999997</v>
      </c>
      <c r="Z12" s="184" t="s">
        <v>33</v>
      </c>
    </row>
    <row r="13" spans="1:26" s="28" customFormat="1" ht="52.5" customHeight="1">
      <c r="A13" s="155">
        <f>RANK(Y13,Y$11:Y$14,0)</f>
        <v>3</v>
      </c>
      <c r="B13" s="35"/>
      <c r="C13" s="144" t="s">
        <v>367</v>
      </c>
      <c r="D13" s="137" t="s">
        <v>419</v>
      </c>
      <c r="E13" s="73" t="s">
        <v>122</v>
      </c>
      <c r="F13" s="74" t="s">
        <v>8</v>
      </c>
      <c r="G13" s="146" t="s">
        <v>424</v>
      </c>
      <c r="H13" s="73" t="s">
        <v>99</v>
      </c>
      <c r="I13" s="74" t="s">
        <v>414</v>
      </c>
      <c r="J13" s="74" t="s">
        <v>121</v>
      </c>
      <c r="K13" s="80" t="s">
        <v>415</v>
      </c>
      <c r="L13" s="149">
        <v>207.5</v>
      </c>
      <c r="M13" s="85">
        <f>L13/3.3-IF($U13=1,0.5,IF($U13=2,1.5,0))</f>
        <v>62.878787878787882</v>
      </c>
      <c r="N13" s="39">
        <f>RANK(M13,M$11:M$14,0)</f>
        <v>3</v>
      </c>
      <c r="O13" s="149">
        <v>210</v>
      </c>
      <c r="P13" s="85">
        <f>O13/3.3-IF($U13=1,0.5,IF($U13=2,1.5,0))</f>
        <v>63.63636363636364</v>
      </c>
      <c r="Q13" s="39">
        <f>RANK(P13,P$11:P$14,0)</f>
        <v>2</v>
      </c>
      <c r="R13" s="149">
        <v>208.5</v>
      </c>
      <c r="S13" s="85">
        <f>R13/3.3-IF($U13=1,0.5,IF($U13=2,1.5,0))</f>
        <v>63.181818181818187</v>
      </c>
      <c r="T13" s="39">
        <f>RANK(S13,S$11:S$14,0)</f>
        <v>2</v>
      </c>
      <c r="U13" s="40"/>
      <c r="V13" s="40"/>
      <c r="W13" s="149">
        <f>L13+O13+R13</f>
        <v>626</v>
      </c>
      <c r="X13" s="38"/>
      <c r="Y13" s="85">
        <f>ROUND(SUM(M13,P13,S13)/3,3)</f>
        <v>63.231999999999999</v>
      </c>
      <c r="Z13" s="184" t="s">
        <v>33</v>
      </c>
    </row>
    <row r="14" spans="1:26" s="48" customFormat="1" ht="52.5" customHeight="1">
      <c r="A14" s="155">
        <f>RANK(Y14,Y$11:Y$14,0)</f>
        <v>4</v>
      </c>
      <c r="B14" s="35"/>
      <c r="C14" s="144" t="s">
        <v>367</v>
      </c>
      <c r="D14" s="137" t="s">
        <v>420</v>
      </c>
      <c r="E14" s="73" t="s">
        <v>63</v>
      </c>
      <c r="F14" s="74">
        <v>2</v>
      </c>
      <c r="G14" s="146" t="s">
        <v>425</v>
      </c>
      <c r="H14" s="73" t="s">
        <v>85</v>
      </c>
      <c r="I14" s="74" t="s">
        <v>43</v>
      </c>
      <c r="J14" s="74" t="s">
        <v>42</v>
      </c>
      <c r="K14" s="80" t="s">
        <v>194</v>
      </c>
      <c r="L14" s="149">
        <v>204.5</v>
      </c>
      <c r="M14" s="85">
        <f>L14/3.3-IF($U14=1,0.5,IF($U14=2,1.5,0))</f>
        <v>61.969696969696976</v>
      </c>
      <c r="N14" s="39">
        <f>RANK(M14,M$11:M$14,0)</f>
        <v>4</v>
      </c>
      <c r="O14" s="149">
        <v>201</v>
      </c>
      <c r="P14" s="85">
        <f>O14/3.3-IF($U14=1,0.5,IF($U14=2,1.5,0))</f>
        <v>60.909090909090914</v>
      </c>
      <c r="Q14" s="39">
        <f>RANK(P14,P$11:P$14,0)</f>
        <v>4</v>
      </c>
      <c r="R14" s="149">
        <v>199</v>
      </c>
      <c r="S14" s="85">
        <f>R14/3.3-IF($U14=1,0.5,IF($U14=2,1.5,0))</f>
        <v>60.303030303030305</v>
      </c>
      <c r="T14" s="39">
        <f>RANK(S14,S$11:S$14,0)</f>
        <v>4</v>
      </c>
      <c r="U14" s="40"/>
      <c r="V14" s="40"/>
      <c r="W14" s="149">
        <f>L14+O14+R14</f>
        <v>604.5</v>
      </c>
      <c r="X14" s="38"/>
      <c r="Y14" s="85">
        <f>ROUND(SUM(M14,P14,S14)/3,3)</f>
        <v>61.061</v>
      </c>
      <c r="Z14" s="184" t="s">
        <v>33</v>
      </c>
    </row>
    <row r="15" spans="1:26" s="64" customFormat="1" ht="14.25">
      <c r="A15" s="49"/>
      <c r="B15" s="50"/>
      <c r="C15" s="50"/>
      <c r="D15" s="51"/>
      <c r="E15" s="52"/>
      <c r="F15" s="53"/>
      <c r="G15" s="54"/>
      <c r="H15" s="55"/>
      <c r="I15" s="56"/>
      <c r="J15" s="57"/>
      <c r="K15" s="55"/>
      <c r="L15" s="58"/>
      <c r="M15" s="59"/>
      <c r="N15" s="60"/>
      <c r="O15" s="58"/>
      <c r="P15" s="59"/>
      <c r="Q15" s="60"/>
      <c r="R15" s="58"/>
      <c r="S15" s="59"/>
      <c r="T15" s="60"/>
      <c r="U15" s="61"/>
      <c r="V15" s="61"/>
      <c r="W15" s="58"/>
      <c r="X15" s="62"/>
      <c r="Y15" s="59"/>
      <c r="Z15" s="63"/>
    </row>
    <row r="16" spans="1:26" ht="36.75" customHeight="1">
      <c r="D16" s="28" t="s">
        <v>12</v>
      </c>
      <c r="E16" s="28"/>
      <c r="F16" s="28"/>
      <c r="G16" s="28"/>
      <c r="H16" s="28"/>
      <c r="I16" s="28"/>
      <c r="J16" s="28"/>
      <c r="K16" s="138" t="s">
        <v>56</v>
      </c>
      <c r="L16" s="139"/>
      <c r="M16" s="140"/>
      <c r="N16" s="28"/>
      <c r="O16" s="141"/>
    </row>
    <row r="17" spans="4:25" ht="34.5" customHeight="1">
      <c r="D17" s="28"/>
      <c r="E17" s="28"/>
      <c r="F17" s="28"/>
      <c r="G17" s="28"/>
      <c r="H17" s="28"/>
      <c r="I17" s="28"/>
      <c r="J17" s="28"/>
      <c r="K17" s="138"/>
      <c r="L17" s="139"/>
      <c r="M17" s="140"/>
      <c r="N17" s="28"/>
      <c r="O17" s="141"/>
    </row>
    <row r="18" spans="4:25" ht="36.75" customHeight="1">
      <c r="D18" s="28" t="s">
        <v>9</v>
      </c>
      <c r="E18" s="28"/>
      <c r="F18" s="28"/>
      <c r="G18" s="28"/>
      <c r="H18" s="28"/>
      <c r="I18" s="28"/>
      <c r="J18" s="28"/>
      <c r="K18" s="143" t="s">
        <v>169</v>
      </c>
      <c r="L18" s="139"/>
      <c r="M18" s="140"/>
      <c r="N18" s="28"/>
      <c r="O18" s="141"/>
    </row>
    <row r="19" spans="4:25">
      <c r="L19" s="66"/>
      <c r="M19" s="67"/>
      <c r="O19" s="3"/>
      <c r="P19" s="3"/>
      <c r="R19" s="3"/>
      <c r="S19" s="3"/>
      <c r="Y19" s="3"/>
    </row>
    <row r="20" spans="4:25">
      <c r="K20" s="67"/>
      <c r="L20" s="66"/>
      <c r="M20" s="67"/>
      <c r="O20" s="3"/>
      <c r="P20" s="3"/>
      <c r="R20" s="3"/>
      <c r="S20" s="3"/>
      <c r="Y20" s="3"/>
    </row>
  </sheetData>
  <sortState ref="A11:Z14">
    <sortCondition ref="A11:A14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conditionalFormatting sqref="G12:I12 K12">
    <cfRule type="timePeriod" dxfId="3" priority="2" stopIfTrue="1" timePeriod="last7Days">
      <formula>AND(TODAY()-FLOOR(G12,1)&lt;=6,FLOOR(G12,1)&lt;=TODAY())</formula>
    </cfRule>
  </conditionalFormatting>
  <conditionalFormatting sqref="D12:K12">
    <cfRule type="timePeriod" dxfId="2" priority="1" timePeriod="thisWeek">
      <formula>AND(TODAY()-ROUNDDOWN(D12,0)&lt;=WEEKDAY(TODAY())-1,ROUNDDOWN(D12,0)-TODAY()&lt;=7-WEEKDAY(TODAY()))</formula>
    </cfRule>
  </conditionalFormatting>
  <pageMargins left="0.47" right="0.15748031496062992" top="0.5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Z17"/>
  <sheetViews>
    <sheetView view="pageBreakPreview" zoomScale="75" zoomScaleSheetLayoutView="75" workbookViewId="0">
      <selection activeCell="A6" sqref="A6:Z6"/>
    </sheetView>
  </sheetViews>
  <sheetFormatPr defaultRowHeight="12.75"/>
  <cols>
    <col min="1" max="1" width="5" style="3" customWidth="1"/>
    <col min="2" max="2" width="4.7109375" style="3" hidden="1" customWidth="1"/>
    <col min="3" max="3" width="6" style="3" hidden="1" customWidth="1"/>
    <col min="4" max="4" width="19.42578125" style="3" customWidth="1"/>
    <col min="5" max="5" width="10.140625" style="3" customWidth="1"/>
    <col min="6" max="6" width="6" style="3" customWidth="1"/>
    <col min="7" max="7" width="32.85546875" style="3" customWidth="1"/>
    <col min="8" max="8" width="11.140625" style="3" customWidth="1"/>
    <col min="9" max="9" width="17.28515625" style="3" customWidth="1"/>
    <col min="10" max="10" width="12.7109375" style="3" hidden="1" customWidth="1"/>
    <col min="11" max="11" width="25.5703125" style="3" customWidth="1"/>
    <col min="12" max="12" width="6.28515625" style="68" customWidth="1"/>
    <col min="13" max="13" width="8.7109375" style="69" customWidth="1"/>
    <col min="14" max="14" width="3.85546875" style="3" customWidth="1"/>
    <col min="15" max="15" width="6.42578125" style="68" customWidth="1"/>
    <col min="16" max="16" width="8.7109375" style="69" customWidth="1"/>
    <col min="17" max="17" width="3.7109375" style="3" customWidth="1"/>
    <col min="18" max="18" width="6.42578125" style="68" customWidth="1"/>
    <col min="19" max="19" width="8.7109375" style="69" customWidth="1"/>
    <col min="20" max="20" width="3.7109375" style="3" customWidth="1"/>
    <col min="21" max="22" width="4.85546875" style="3" customWidth="1"/>
    <col min="23" max="23" width="6.28515625" style="3" customWidth="1"/>
    <col min="24" max="24" width="6.7109375" style="3" hidden="1" customWidth="1"/>
    <col min="25" max="25" width="9.7109375" style="69" customWidth="1"/>
    <col min="26" max="26" width="8" style="3" customWidth="1"/>
    <col min="27" max="16384" width="9.140625" style="3"/>
  </cols>
  <sheetData>
    <row r="1" spans="1:26" ht="70.5" customHeight="1">
      <c r="A1" s="1" t="s">
        <v>409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5.95" customHeight="1">
      <c r="A3" s="4" t="s">
        <v>108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7" customFormat="1" ht="15.95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8" customFormat="1" ht="21" customHeight="1">
      <c r="A5" s="277" t="s">
        <v>440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</row>
    <row r="6" spans="1:26" ht="19.149999999999999" customHeight="1">
      <c r="A6" s="223" t="s">
        <v>441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9.14999999999999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6" customFormat="1" ht="15" customHeight="1">
      <c r="A8" s="10" t="s">
        <v>92</v>
      </c>
      <c r="B8" s="11"/>
      <c r="C8" s="11"/>
      <c r="D8" s="12"/>
      <c r="E8" s="12"/>
      <c r="F8" s="12"/>
      <c r="G8" s="12"/>
      <c r="H8" s="12"/>
      <c r="I8" s="13"/>
      <c r="J8" s="13"/>
      <c r="K8" s="11"/>
      <c r="L8" s="14"/>
      <c r="M8" s="15"/>
      <c r="O8" s="14"/>
      <c r="P8" s="17"/>
      <c r="R8" s="14"/>
      <c r="S8" s="17"/>
      <c r="Y8" s="150" t="s">
        <v>174</v>
      </c>
      <c r="Z8" s="19"/>
    </row>
    <row r="9" spans="1:26" s="28" customFormat="1" ht="20.100000000000001" customHeight="1">
      <c r="A9" s="20" t="s">
        <v>21</v>
      </c>
      <c r="B9" s="22" t="s">
        <v>2</v>
      </c>
      <c r="C9" s="22"/>
      <c r="D9" s="23" t="s">
        <v>170</v>
      </c>
      <c r="E9" s="23" t="s">
        <v>3</v>
      </c>
      <c r="F9" s="20" t="s">
        <v>11</v>
      </c>
      <c r="G9" s="23" t="s">
        <v>171</v>
      </c>
      <c r="H9" s="23" t="s">
        <v>3</v>
      </c>
      <c r="I9" s="23" t="s">
        <v>4</v>
      </c>
      <c r="J9" s="24"/>
      <c r="K9" s="23" t="s">
        <v>6</v>
      </c>
      <c r="L9" s="25" t="s">
        <v>75</v>
      </c>
      <c r="M9" s="25"/>
      <c r="N9" s="25"/>
      <c r="O9" s="25" t="s">
        <v>13</v>
      </c>
      <c r="P9" s="25"/>
      <c r="Q9" s="25"/>
      <c r="R9" s="25" t="s">
        <v>95</v>
      </c>
      <c r="S9" s="25"/>
      <c r="T9" s="25"/>
      <c r="U9" s="26" t="s">
        <v>14</v>
      </c>
      <c r="V9" s="22" t="s">
        <v>94</v>
      </c>
      <c r="W9" s="20" t="s">
        <v>15</v>
      </c>
      <c r="X9" s="21" t="s">
        <v>31</v>
      </c>
      <c r="Y9" s="27" t="s">
        <v>17</v>
      </c>
      <c r="Z9" s="27" t="s">
        <v>18</v>
      </c>
    </row>
    <row r="10" spans="1:26" s="28" customFormat="1" ht="52.5" customHeight="1">
      <c r="A10" s="20"/>
      <c r="B10" s="29"/>
      <c r="C10" s="29"/>
      <c r="D10" s="23"/>
      <c r="E10" s="23"/>
      <c r="F10" s="20"/>
      <c r="G10" s="23"/>
      <c r="H10" s="23"/>
      <c r="I10" s="23"/>
      <c r="J10" s="24"/>
      <c r="K10" s="23"/>
      <c r="L10" s="30" t="s">
        <v>19</v>
      </c>
      <c r="M10" s="31" t="s">
        <v>20</v>
      </c>
      <c r="N10" s="32" t="s">
        <v>21</v>
      </c>
      <c r="O10" s="30" t="s">
        <v>19</v>
      </c>
      <c r="P10" s="31" t="s">
        <v>20</v>
      </c>
      <c r="Q10" s="32" t="s">
        <v>21</v>
      </c>
      <c r="R10" s="30" t="s">
        <v>19</v>
      </c>
      <c r="S10" s="31" t="s">
        <v>20</v>
      </c>
      <c r="T10" s="32" t="s">
        <v>21</v>
      </c>
      <c r="U10" s="33"/>
      <c r="V10" s="29"/>
      <c r="W10" s="20"/>
      <c r="X10" s="21"/>
      <c r="Y10" s="27"/>
      <c r="Z10" s="27"/>
    </row>
    <row r="11" spans="1:26" s="28" customFormat="1" ht="52.5" customHeight="1">
      <c r="A11" s="155">
        <f>RANK(Y11,Y$11:Y$11,0)</f>
        <v>1</v>
      </c>
      <c r="B11" s="35"/>
      <c r="C11" s="144" t="s">
        <v>202</v>
      </c>
      <c r="D11" s="137" t="s">
        <v>418</v>
      </c>
      <c r="E11" s="73" t="s">
        <v>125</v>
      </c>
      <c r="F11" s="74" t="s">
        <v>8</v>
      </c>
      <c r="G11" s="146" t="s">
        <v>423</v>
      </c>
      <c r="H11" s="73" t="s">
        <v>124</v>
      </c>
      <c r="I11" s="74" t="s">
        <v>123</v>
      </c>
      <c r="J11" s="74" t="s">
        <v>49</v>
      </c>
      <c r="K11" s="276" t="s">
        <v>177</v>
      </c>
      <c r="L11" s="149">
        <v>207.5</v>
      </c>
      <c r="M11" s="85">
        <f>L11/3.3-IF($U11=1,0.5,IF($U11=2,1.5,0))</f>
        <v>62.878787878787882</v>
      </c>
      <c r="N11" s="39">
        <f>RANK(M11,M$11:M$11,0)</f>
        <v>1</v>
      </c>
      <c r="O11" s="149">
        <v>206.5</v>
      </c>
      <c r="P11" s="85">
        <f>O11/3.3-IF($U11=1,0.5,IF($U11=2,1.5,0))</f>
        <v>62.575757575757578</v>
      </c>
      <c r="Q11" s="39">
        <f>RANK(P11,P$11:P$11,0)</f>
        <v>1</v>
      </c>
      <c r="R11" s="149">
        <v>206.5</v>
      </c>
      <c r="S11" s="85">
        <f>R11/3.3-IF($U11=1,0.5,IF($U11=2,1.5,0))</f>
        <v>62.575757575757578</v>
      </c>
      <c r="T11" s="39">
        <f>RANK(S11,S$11:S$11,0)</f>
        <v>1</v>
      </c>
      <c r="U11" s="40"/>
      <c r="V11" s="40"/>
      <c r="W11" s="149">
        <f>L11+O11+R11</f>
        <v>620.5</v>
      </c>
      <c r="X11" s="38"/>
      <c r="Y11" s="85">
        <f>ROUND(SUM(M11,P11,S11)/3,3)</f>
        <v>62.677</v>
      </c>
      <c r="Z11" s="184" t="s">
        <v>33</v>
      </c>
    </row>
    <row r="12" spans="1:26" s="64" customFormat="1" ht="14.25">
      <c r="A12" s="49"/>
      <c r="B12" s="50"/>
      <c r="C12" s="50"/>
      <c r="D12" s="51"/>
      <c r="E12" s="52"/>
      <c r="F12" s="53"/>
      <c r="G12" s="54"/>
      <c r="H12" s="55"/>
      <c r="I12" s="56"/>
      <c r="J12" s="57"/>
      <c r="K12" s="55"/>
      <c r="L12" s="58"/>
      <c r="M12" s="59"/>
      <c r="N12" s="60"/>
      <c r="O12" s="58"/>
      <c r="P12" s="59"/>
      <c r="Q12" s="60"/>
      <c r="R12" s="58"/>
      <c r="S12" s="59"/>
      <c r="T12" s="60"/>
      <c r="U12" s="61"/>
      <c r="V12" s="61"/>
      <c r="W12" s="58"/>
      <c r="X12" s="62"/>
      <c r="Y12" s="59"/>
      <c r="Z12" s="63"/>
    </row>
    <row r="13" spans="1:26" ht="36.75" customHeight="1">
      <c r="D13" s="28" t="s">
        <v>12</v>
      </c>
      <c r="E13" s="28"/>
      <c r="F13" s="28"/>
      <c r="G13" s="28"/>
      <c r="H13" s="28"/>
      <c r="I13" s="28"/>
      <c r="J13" s="28"/>
      <c r="K13" s="138" t="s">
        <v>56</v>
      </c>
      <c r="L13" s="139"/>
      <c r="M13" s="140"/>
      <c r="N13" s="28"/>
      <c r="O13" s="141"/>
    </row>
    <row r="14" spans="1:26" ht="34.5" customHeight="1">
      <c r="D14" s="28"/>
      <c r="E14" s="28"/>
      <c r="F14" s="28"/>
      <c r="G14" s="28"/>
      <c r="H14" s="28"/>
      <c r="I14" s="28"/>
      <c r="J14" s="28"/>
      <c r="K14" s="138"/>
      <c r="L14" s="139"/>
      <c r="M14" s="140"/>
      <c r="N14" s="28"/>
      <c r="O14" s="141"/>
    </row>
    <row r="15" spans="1:26" ht="36.75" customHeight="1">
      <c r="D15" s="28" t="s">
        <v>9</v>
      </c>
      <c r="E15" s="28"/>
      <c r="F15" s="28"/>
      <c r="G15" s="28"/>
      <c r="H15" s="28"/>
      <c r="I15" s="28"/>
      <c r="J15" s="28"/>
      <c r="K15" s="143" t="s">
        <v>169</v>
      </c>
      <c r="L15" s="139"/>
      <c r="M15" s="140"/>
      <c r="N15" s="28"/>
      <c r="O15" s="141"/>
    </row>
    <row r="16" spans="1:26">
      <c r="L16" s="66"/>
      <c r="M16" s="67"/>
      <c r="O16" s="3"/>
      <c r="P16" s="3"/>
      <c r="R16" s="3"/>
      <c r="S16" s="3"/>
      <c r="Y16" s="3"/>
    </row>
    <row r="17" spans="11:25">
      <c r="K17" s="67"/>
      <c r="L17" s="66"/>
      <c r="M17" s="67"/>
      <c r="O17" s="3"/>
      <c r="P17" s="3"/>
      <c r="R17" s="3"/>
      <c r="S17" s="3"/>
      <c r="Y17" s="3"/>
    </row>
  </sheetData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ageMargins left="0.47" right="0.15748031496062992" top="0.5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0"/>
  <sheetViews>
    <sheetView tabSelected="1" view="pageBreakPreview" zoomScale="75" zoomScaleSheetLayoutView="75" workbookViewId="0">
      <selection activeCell="Y14" sqref="Y14"/>
    </sheetView>
  </sheetViews>
  <sheetFormatPr defaultRowHeight="12.75"/>
  <cols>
    <col min="1" max="1" width="5.140625" style="172" customWidth="1"/>
    <col min="2" max="2" width="4.7109375" style="172" hidden="1" customWidth="1"/>
    <col min="3" max="3" width="7.140625" style="172" customWidth="1"/>
    <col min="4" max="4" width="24" style="172" customWidth="1"/>
    <col min="5" max="5" width="10.140625" style="172" customWidth="1"/>
    <col min="6" max="6" width="7" style="172" customWidth="1"/>
    <col min="7" max="7" width="38.140625" style="172" customWidth="1"/>
    <col min="8" max="8" width="9.85546875" style="172" customWidth="1"/>
    <col min="9" max="9" width="18.5703125" style="172" customWidth="1"/>
    <col min="10" max="10" width="12.7109375" style="172" hidden="1" customWidth="1"/>
    <col min="11" max="11" width="26.5703125" style="172" customWidth="1"/>
    <col min="12" max="12" width="6.140625" style="267" customWidth="1"/>
    <col min="13" max="13" width="9.140625" style="268" customWidth="1"/>
    <col min="14" max="14" width="3.7109375" style="172" customWidth="1"/>
    <col min="15" max="15" width="6.28515625" style="267" customWidth="1"/>
    <col min="16" max="16" width="8.85546875" style="268" customWidth="1"/>
    <col min="17" max="17" width="3.7109375" style="172" customWidth="1"/>
    <col min="18" max="18" width="6.28515625" style="267" customWidth="1"/>
    <col min="19" max="19" width="9.140625" style="268" customWidth="1"/>
    <col min="20" max="20" width="3.7109375" style="172" customWidth="1"/>
    <col min="21" max="22" width="4.85546875" style="172" customWidth="1"/>
    <col min="23" max="23" width="6.42578125" style="172" customWidth="1"/>
    <col min="24" max="24" width="6.28515625" style="172" hidden="1" customWidth="1"/>
    <col min="25" max="25" width="9.7109375" style="268" customWidth="1"/>
    <col min="26" max="26" width="7.5703125" style="172" hidden="1" customWidth="1"/>
    <col min="27" max="16384" width="9.140625" style="172"/>
  </cols>
  <sheetData>
    <row r="1" spans="1:26" ht="54.75" customHeight="1">
      <c r="A1" s="225" t="s">
        <v>426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2" spans="1:26" s="228" customFormat="1" ht="15.95" customHeight="1">
      <c r="A2" s="227" t="s">
        <v>108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spans="1:26" s="230" customFormat="1" ht="15.95" customHeight="1">
      <c r="A3" s="229" t="s">
        <v>22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</row>
    <row r="4" spans="1:26" s="232" customFormat="1" ht="20.25" customHeight="1">
      <c r="A4" s="231" t="s">
        <v>106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s="233" customFormat="1" ht="15" customHeight="1">
      <c r="A5" s="223" t="s">
        <v>450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6.7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</row>
    <row r="7" spans="1:26" s="240" customFormat="1" ht="15" customHeight="1">
      <c r="A7" s="10" t="s">
        <v>92</v>
      </c>
      <c r="B7" s="235"/>
      <c r="C7" s="235"/>
      <c r="D7" s="236"/>
      <c r="E7" s="236"/>
      <c r="F7" s="236"/>
      <c r="G7" s="236"/>
      <c r="H7" s="236"/>
      <c r="I7" s="237"/>
      <c r="J7" s="237"/>
      <c r="K7" s="235"/>
      <c r="L7" s="238"/>
      <c r="M7" s="239"/>
      <c r="O7" s="238"/>
      <c r="P7" s="241"/>
      <c r="R7" s="238"/>
      <c r="S7" s="241"/>
      <c r="Y7" s="150" t="s">
        <v>174</v>
      </c>
      <c r="Z7" s="242"/>
    </row>
    <row r="8" spans="1:26" s="249" customFormat="1" ht="20.100000000000001" customHeight="1">
      <c r="A8" s="243" t="s">
        <v>21</v>
      </c>
      <c r="B8" s="244" t="s">
        <v>2</v>
      </c>
      <c r="C8" s="243" t="s">
        <v>50</v>
      </c>
      <c r="D8" s="245" t="s">
        <v>170</v>
      </c>
      <c r="E8" s="245" t="s">
        <v>3</v>
      </c>
      <c r="F8" s="243" t="s">
        <v>11</v>
      </c>
      <c r="G8" s="245" t="s">
        <v>171</v>
      </c>
      <c r="H8" s="245" t="s">
        <v>3</v>
      </c>
      <c r="I8" s="245" t="s">
        <v>4</v>
      </c>
      <c r="J8" s="246"/>
      <c r="K8" s="245" t="s">
        <v>6</v>
      </c>
      <c r="L8" s="108" t="s">
        <v>75</v>
      </c>
      <c r="M8" s="108"/>
      <c r="N8" s="108"/>
      <c r="O8" s="108" t="s">
        <v>13</v>
      </c>
      <c r="P8" s="108"/>
      <c r="Q8" s="108"/>
      <c r="R8" s="108" t="s">
        <v>95</v>
      </c>
      <c r="S8" s="108"/>
      <c r="T8" s="108"/>
      <c r="U8" s="244" t="s">
        <v>14</v>
      </c>
      <c r="V8" s="244" t="s">
        <v>94</v>
      </c>
      <c r="W8" s="243" t="s">
        <v>15</v>
      </c>
      <c r="X8" s="247" t="s">
        <v>16</v>
      </c>
      <c r="Y8" s="248" t="s">
        <v>17</v>
      </c>
      <c r="Z8" s="245" t="s">
        <v>18</v>
      </c>
    </row>
    <row r="9" spans="1:26" s="249" customFormat="1" ht="49.5" customHeight="1">
      <c r="A9" s="243"/>
      <c r="B9" s="244"/>
      <c r="C9" s="243"/>
      <c r="D9" s="245"/>
      <c r="E9" s="245"/>
      <c r="F9" s="243"/>
      <c r="G9" s="245"/>
      <c r="H9" s="245"/>
      <c r="I9" s="245"/>
      <c r="J9" s="246"/>
      <c r="K9" s="245"/>
      <c r="L9" s="121" t="s">
        <v>19</v>
      </c>
      <c r="M9" s="250" t="s">
        <v>20</v>
      </c>
      <c r="N9" s="251" t="s">
        <v>21</v>
      </c>
      <c r="O9" s="121" t="s">
        <v>19</v>
      </c>
      <c r="P9" s="250" t="s">
        <v>20</v>
      </c>
      <c r="Q9" s="251" t="s">
        <v>21</v>
      </c>
      <c r="R9" s="121" t="s">
        <v>19</v>
      </c>
      <c r="S9" s="250" t="s">
        <v>20</v>
      </c>
      <c r="T9" s="251" t="s">
        <v>21</v>
      </c>
      <c r="U9" s="244"/>
      <c r="V9" s="244"/>
      <c r="W9" s="243"/>
      <c r="X9" s="247"/>
      <c r="Y9" s="248"/>
      <c r="Z9" s="245"/>
    </row>
    <row r="10" spans="1:26" s="114" customFormat="1" ht="44.25" customHeight="1">
      <c r="A10" s="252" t="s">
        <v>74</v>
      </c>
      <c r="B10" s="35"/>
      <c r="C10" s="144" t="s">
        <v>427</v>
      </c>
      <c r="D10" s="137" t="s">
        <v>416</v>
      </c>
      <c r="E10" s="73" t="s">
        <v>129</v>
      </c>
      <c r="F10" s="74">
        <v>1</v>
      </c>
      <c r="G10" s="146" t="s">
        <v>436</v>
      </c>
      <c r="H10" s="73" t="s">
        <v>78</v>
      </c>
      <c r="I10" s="74" t="s">
        <v>428</v>
      </c>
      <c r="J10" s="74" t="s">
        <v>61</v>
      </c>
      <c r="K10" s="80" t="s">
        <v>194</v>
      </c>
      <c r="L10" s="149">
        <v>219.5</v>
      </c>
      <c r="M10" s="85">
        <f>L10/3.5-IF($U10=1,0.5,IF($U10=2,1.5,0))</f>
        <v>62.714285714285715</v>
      </c>
      <c r="N10" s="39"/>
      <c r="O10" s="149">
        <v>223</v>
      </c>
      <c r="P10" s="85">
        <f>O10/3.5-IF($U10=1,0.5,IF($U10=2,1.5,0))</f>
        <v>63.714285714285715</v>
      </c>
      <c r="Q10" s="39"/>
      <c r="R10" s="149">
        <v>217.5</v>
      </c>
      <c r="S10" s="85">
        <f>R10/3.5-IF($U10=1,0.5,IF($U10=2,1.5,0))</f>
        <v>62.142857142857146</v>
      </c>
      <c r="T10" s="39"/>
      <c r="U10" s="40"/>
      <c r="V10" s="40"/>
      <c r="W10" s="149">
        <f>L10+O10+R10</f>
        <v>660</v>
      </c>
      <c r="X10" s="38"/>
      <c r="Y10" s="85">
        <f>ROUND(SUM(M10,P10,S10)/3,3)</f>
        <v>62.856999999999999</v>
      </c>
      <c r="Z10" s="253" t="s">
        <v>33</v>
      </c>
    </row>
    <row r="11" spans="1:26" s="114" customFormat="1" ht="44.25" customHeight="1">
      <c r="A11" s="252" t="s">
        <v>74</v>
      </c>
      <c r="B11" s="35"/>
      <c r="C11" s="144" t="s">
        <v>141</v>
      </c>
      <c r="D11" s="137" t="s">
        <v>433</v>
      </c>
      <c r="E11" s="73" t="s">
        <v>101</v>
      </c>
      <c r="F11" s="74" t="s">
        <v>30</v>
      </c>
      <c r="G11" s="146" t="s">
        <v>437</v>
      </c>
      <c r="H11" s="73" t="s">
        <v>102</v>
      </c>
      <c r="I11" s="74" t="s">
        <v>103</v>
      </c>
      <c r="J11" s="74" t="s">
        <v>49</v>
      </c>
      <c r="K11" s="80" t="s">
        <v>177</v>
      </c>
      <c r="L11" s="149">
        <v>231</v>
      </c>
      <c r="M11" s="85">
        <f>L11/3.4-IF($U11=1,0.5,IF($U11=2,1.5,0))</f>
        <v>67.941176470588232</v>
      </c>
      <c r="N11" s="39"/>
      <c r="O11" s="149">
        <v>232</v>
      </c>
      <c r="P11" s="85">
        <f>O11/3.4-IF($U11=1,0.5,IF($U11=2,1.5,0))</f>
        <v>68.235294117647058</v>
      </c>
      <c r="Q11" s="39"/>
      <c r="R11" s="149">
        <v>230.5</v>
      </c>
      <c r="S11" s="85">
        <f>R11/3.4-IF($U11=1,0.5,IF($U11=2,1.5,0))</f>
        <v>67.794117647058826</v>
      </c>
      <c r="T11" s="39"/>
      <c r="U11" s="40"/>
      <c r="V11" s="40"/>
      <c r="W11" s="149">
        <f>L11+O11+R11</f>
        <v>693.5</v>
      </c>
      <c r="X11" s="38"/>
      <c r="Y11" s="85">
        <f>ROUND(SUM(M11,P11,S11)/3,3)</f>
        <v>67.989999999999995</v>
      </c>
      <c r="Z11" s="253" t="s">
        <v>33</v>
      </c>
    </row>
    <row r="12" spans="1:26" s="114" customFormat="1" ht="44.25" customHeight="1">
      <c r="A12" s="252" t="s">
        <v>74</v>
      </c>
      <c r="B12" s="35"/>
      <c r="C12" s="144" t="s">
        <v>141</v>
      </c>
      <c r="D12" s="137" t="s">
        <v>434</v>
      </c>
      <c r="E12" s="73" t="s">
        <v>429</v>
      </c>
      <c r="F12" s="74" t="s">
        <v>8</v>
      </c>
      <c r="G12" s="146" t="s">
        <v>438</v>
      </c>
      <c r="H12" s="73" t="s">
        <v>430</v>
      </c>
      <c r="I12" s="74" t="s">
        <v>431</v>
      </c>
      <c r="J12" s="74" t="s">
        <v>432</v>
      </c>
      <c r="K12" s="80" t="s">
        <v>371</v>
      </c>
      <c r="L12" s="149">
        <v>214</v>
      </c>
      <c r="M12" s="85">
        <f t="shared" ref="M12:M13" si="0">L12/3.4-IF($U12=1,0.5,IF($U12=2,1.5,0))</f>
        <v>62.941176470588239</v>
      </c>
      <c r="N12" s="39"/>
      <c r="O12" s="149">
        <v>211.5</v>
      </c>
      <c r="P12" s="85">
        <f t="shared" ref="P12:P13" si="1">O12/3.4-IF($U12=1,0.5,IF($U12=2,1.5,0))</f>
        <v>62.205882352941181</v>
      </c>
      <c r="Q12" s="39"/>
      <c r="R12" s="149">
        <v>217</v>
      </c>
      <c r="S12" s="85">
        <f t="shared" ref="S12:S13" si="2">R12/3.4-IF($U12=1,0.5,IF($U12=2,1.5,0))</f>
        <v>63.82352941176471</v>
      </c>
      <c r="T12" s="39"/>
      <c r="U12" s="40"/>
      <c r="V12" s="40"/>
      <c r="W12" s="149">
        <f>L12+O12+R12</f>
        <v>642.5</v>
      </c>
      <c r="X12" s="38"/>
      <c r="Y12" s="85">
        <f>ROUND(SUM(M12,P12,S12)/3,3)</f>
        <v>62.99</v>
      </c>
      <c r="Z12" s="253" t="s">
        <v>33</v>
      </c>
    </row>
    <row r="13" spans="1:26" s="114" customFormat="1" ht="44.25" customHeight="1">
      <c r="A13" s="252" t="s">
        <v>74</v>
      </c>
      <c r="B13" s="35"/>
      <c r="C13" s="144" t="s">
        <v>141</v>
      </c>
      <c r="D13" s="137" t="s">
        <v>435</v>
      </c>
      <c r="E13" s="73" t="s">
        <v>152</v>
      </c>
      <c r="F13" s="74" t="s">
        <v>8</v>
      </c>
      <c r="G13" s="146" t="s">
        <v>439</v>
      </c>
      <c r="H13" s="73" t="s">
        <v>153</v>
      </c>
      <c r="I13" s="74" t="s">
        <v>154</v>
      </c>
      <c r="J13" s="74" t="s">
        <v>151</v>
      </c>
      <c r="K13" s="80" t="s">
        <v>272</v>
      </c>
      <c r="L13" s="149">
        <v>224</v>
      </c>
      <c r="M13" s="85">
        <f t="shared" si="0"/>
        <v>65.882352941176478</v>
      </c>
      <c r="N13" s="39"/>
      <c r="O13" s="149">
        <v>212.5</v>
      </c>
      <c r="P13" s="85">
        <f t="shared" si="1"/>
        <v>62.5</v>
      </c>
      <c r="Q13" s="39"/>
      <c r="R13" s="149">
        <v>220.5</v>
      </c>
      <c r="S13" s="85">
        <f t="shared" si="2"/>
        <v>64.852941176470594</v>
      </c>
      <c r="T13" s="39"/>
      <c r="U13" s="40"/>
      <c r="V13" s="40"/>
      <c r="W13" s="149">
        <f t="shared" ref="W13" si="3">L13+O13+R13</f>
        <v>657</v>
      </c>
      <c r="X13" s="38"/>
      <c r="Y13" s="85">
        <f t="shared" ref="Y13" si="4">ROUND(SUM(M13,P13,S13)/3,3)</f>
        <v>64.412000000000006</v>
      </c>
      <c r="Z13" s="253" t="s">
        <v>33</v>
      </c>
    </row>
    <row r="14" spans="1:26" s="114" customFormat="1" ht="57.75" customHeight="1">
      <c r="A14" s="254"/>
      <c r="B14" s="50"/>
      <c r="C14" s="255"/>
      <c r="D14" s="256"/>
      <c r="E14" s="257"/>
      <c r="F14" s="258"/>
      <c r="G14" s="259"/>
      <c r="H14" s="257"/>
      <c r="I14" s="258"/>
      <c r="J14" s="258"/>
      <c r="K14" s="260"/>
      <c r="L14" s="261"/>
      <c r="M14" s="262"/>
      <c r="N14" s="263"/>
      <c r="O14" s="261"/>
      <c r="P14" s="262"/>
      <c r="Q14" s="263"/>
      <c r="R14" s="261"/>
      <c r="S14" s="262"/>
      <c r="T14" s="263"/>
      <c r="U14" s="264"/>
      <c r="V14" s="264"/>
      <c r="W14" s="261"/>
      <c r="X14" s="265"/>
      <c r="Y14" s="262"/>
      <c r="Z14" s="266"/>
    </row>
    <row r="15" spans="1:26" s="89" customFormat="1" ht="36.75" customHeight="1">
      <c r="D15" s="28" t="s">
        <v>12</v>
      </c>
      <c r="E15" s="28"/>
      <c r="F15" s="28"/>
      <c r="G15" s="28"/>
      <c r="H15" s="28"/>
      <c r="I15" s="28"/>
      <c r="J15" s="28"/>
      <c r="K15" s="138" t="s">
        <v>56</v>
      </c>
      <c r="L15" s="139"/>
      <c r="M15" s="140"/>
      <c r="N15" s="28"/>
      <c r="O15" s="135"/>
      <c r="P15" s="136"/>
      <c r="R15" s="135"/>
      <c r="S15" s="136"/>
      <c r="Y15" s="136"/>
    </row>
    <row r="16" spans="1:26" s="89" customFormat="1" ht="36" customHeight="1">
      <c r="D16" s="28"/>
      <c r="E16" s="28"/>
      <c r="F16" s="28"/>
      <c r="G16" s="28"/>
      <c r="H16" s="28"/>
      <c r="I16" s="28"/>
      <c r="J16" s="28"/>
      <c r="K16" s="138"/>
      <c r="L16" s="139"/>
      <c r="M16" s="140"/>
      <c r="N16" s="28"/>
      <c r="O16" s="135"/>
      <c r="P16" s="136"/>
      <c r="R16" s="135"/>
      <c r="S16" s="136"/>
      <c r="Y16" s="136"/>
    </row>
    <row r="17" spans="4:25" s="89" customFormat="1" ht="36.75" customHeight="1">
      <c r="D17" s="28" t="s">
        <v>9</v>
      </c>
      <c r="E17" s="28"/>
      <c r="F17" s="28"/>
      <c r="G17" s="28"/>
      <c r="H17" s="28"/>
      <c r="I17" s="28"/>
      <c r="J17" s="28"/>
      <c r="K17" s="143" t="s">
        <v>169</v>
      </c>
      <c r="L17" s="139"/>
      <c r="M17" s="140"/>
      <c r="N17" s="28"/>
      <c r="O17" s="135"/>
      <c r="P17" s="136"/>
      <c r="R17" s="135"/>
      <c r="S17" s="136"/>
      <c r="Y17" s="136"/>
    </row>
    <row r="25" spans="4:25">
      <c r="T25" s="268"/>
    </row>
    <row r="26" spans="4:25">
      <c r="T26" s="268"/>
    </row>
    <row r="27" spans="4:25">
      <c r="T27" s="268"/>
    </row>
    <row r="28" spans="4:25">
      <c r="K28" s="269"/>
      <c r="T28" s="268"/>
    </row>
    <row r="29" spans="4:25">
      <c r="K29" s="269"/>
      <c r="T29" s="268"/>
    </row>
    <row r="30" spans="4:25">
      <c r="K30" s="269"/>
      <c r="T30" s="268"/>
    </row>
    <row r="31" spans="4:25">
      <c r="K31" s="269"/>
      <c r="T31" s="268"/>
    </row>
    <row r="32" spans="4:25">
      <c r="K32" s="269"/>
      <c r="T32" s="268"/>
    </row>
    <row r="33" spans="11:20">
      <c r="K33" s="269"/>
      <c r="T33" s="268"/>
    </row>
    <row r="34" spans="11:20">
      <c r="K34" s="269"/>
      <c r="T34" s="268"/>
    </row>
    <row r="35" spans="11:20">
      <c r="K35" s="269"/>
      <c r="T35" s="268"/>
    </row>
    <row r="36" spans="11:20">
      <c r="K36" s="269"/>
      <c r="T36" s="268"/>
    </row>
    <row r="37" spans="11:20">
      <c r="K37" s="269"/>
      <c r="T37" s="268"/>
    </row>
    <row r="38" spans="11:20">
      <c r="K38" s="269"/>
      <c r="T38" s="268"/>
    </row>
    <row r="39" spans="11:20">
      <c r="K39" s="269"/>
      <c r="T39" s="268"/>
    </row>
    <row r="40" spans="11:20">
      <c r="K40" s="269"/>
      <c r="T40" s="268"/>
    </row>
    <row r="41" spans="11:20">
      <c r="K41" s="269"/>
      <c r="T41" s="268"/>
    </row>
    <row r="42" spans="11:20">
      <c r="K42" s="269"/>
      <c r="T42" s="268"/>
    </row>
    <row r="43" spans="11:20">
      <c r="K43" s="269"/>
      <c r="T43" s="268"/>
    </row>
    <row r="44" spans="11:20">
      <c r="K44" s="269"/>
      <c r="T44" s="268"/>
    </row>
    <row r="45" spans="11:20">
      <c r="K45" s="269"/>
      <c r="T45" s="268"/>
    </row>
    <row r="46" spans="11:20">
      <c r="K46" s="269"/>
      <c r="T46" s="268"/>
    </row>
    <row r="47" spans="11:20">
      <c r="K47" s="269"/>
      <c r="T47" s="268"/>
    </row>
    <row r="48" spans="11:20">
      <c r="K48" s="269"/>
      <c r="T48" s="268"/>
    </row>
    <row r="49" spans="11:20">
      <c r="K49" s="269"/>
      <c r="T49" s="268"/>
    </row>
    <row r="50" spans="11:20">
      <c r="K50" s="269"/>
      <c r="T50" s="268"/>
    </row>
    <row r="51" spans="11:20">
      <c r="K51" s="269"/>
      <c r="T51" s="268"/>
    </row>
    <row r="52" spans="11:20">
      <c r="K52" s="269"/>
      <c r="T52" s="268"/>
    </row>
    <row r="53" spans="11:20">
      <c r="K53" s="269"/>
      <c r="T53" s="268"/>
    </row>
    <row r="54" spans="11:20">
      <c r="K54" s="269"/>
      <c r="T54" s="268"/>
    </row>
    <row r="55" spans="11:20">
      <c r="K55" s="269"/>
      <c r="T55" s="268"/>
    </row>
    <row r="56" spans="11:20">
      <c r="K56" s="269"/>
      <c r="T56" s="268"/>
    </row>
    <row r="57" spans="11:20">
      <c r="K57" s="269"/>
      <c r="T57" s="268"/>
    </row>
    <row r="58" spans="11:20">
      <c r="K58" s="269"/>
      <c r="T58" s="268"/>
    </row>
    <row r="59" spans="11:20">
      <c r="K59" s="269"/>
      <c r="T59" s="268"/>
    </row>
    <row r="60" spans="11:20">
      <c r="K60" s="269"/>
      <c r="T60" s="268"/>
    </row>
    <row r="61" spans="11:20">
      <c r="K61" s="269"/>
      <c r="T61" s="268"/>
    </row>
    <row r="62" spans="11:20">
      <c r="K62" s="269"/>
      <c r="T62" s="268"/>
    </row>
    <row r="63" spans="11:20">
      <c r="K63" s="269"/>
      <c r="T63" s="268"/>
    </row>
    <row r="64" spans="11:20">
      <c r="K64" s="269"/>
      <c r="T64" s="268"/>
    </row>
    <row r="65" spans="11:20">
      <c r="K65" s="269"/>
      <c r="T65" s="268"/>
    </row>
    <row r="66" spans="11:20">
      <c r="K66" s="269"/>
      <c r="T66" s="268"/>
    </row>
    <row r="67" spans="11:20">
      <c r="K67" s="269"/>
      <c r="T67" s="268"/>
    </row>
    <row r="68" spans="11:20">
      <c r="K68" s="269"/>
      <c r="T68" s="268"/>
    </row>
    <row r="69" spans="11:20">
      <c r="K69" s="269"/>
      <c r="T69" s="268"/>
    </row>
    <row r="70" spans="11:20">
      <c r="K70" s="269"/>
      <c r="T70" s="268"/>
    </row>
    <row r="71" spans="11:20">
      <c r="K71" s="269"/>
      <c r="T71" s="268"/>
    </row>
    <row r="72" spans="11:20">
      <c r="K72" s="269"/>
      <c r="T72" s="268"/>
    </row>
    <row r="73" spans="11:20">
      <c r="K73" s="269"/>
      <c r="T73" s="268"/>
    </row>
    <row r="74" spans="11:20">
      <c r="K74" s="269"/>
      <c r="T74" s="268"/>
    </row>
    <row r="75" spans="11:20">
      <c r="K75" s="269"/>
      <c r="T75" s="268"/>
    </row>
    <row r="76" spans="11:20">
      <c r="K76" s="269"/>
      <c r="T76" s="268"/>
    </row>
    <row r="77" spans="11:20">
      <c r="K77" s="269"/>
      <c r="T77" s="268"/>
    </row>
    <row r="78" spans="11:20">
      <c r="K78" s="269"/>
      <c r="T78" s="268"/>
    </row>
    <row r="79" spans="11:20">
      <c r="K79" s="269"/>
      <c r="T79" s="268"/>
    </row>
    <row r="80" spans="11:20">
      <c r="K80" s="269"/>
      <c r="T80" s="268"/>
    </row>
    <row r="81" spans="11:20">
      <c r="K81" s="269"/>
      <c r="T81" s="268"/>
    </row>
    <row r="82" spans="11:20">
      <c r="K82" s="269"/>
      <c r="T82" s="268"/>
    </row>
    <row r="83" spans="11:20">
      <c r="K83" s="269"/>
      <c r="T83" s="268"/>
    </row>
    <row r="84" spans="11:20">
      <c r="K84" s="269"/>
      <c r="T84" s="268"/>
    </row>
    <row r="85" spans="11:20">
      <c r="K85" s="269"/>
      <c r="T85" s="268"/>
    </row>
    <row r="86" spans="11:20">
      <c r="K86" s="269"/>
      <c r="T86" s="268"/>
    </row>
    <row r="87" spans="11:20">
      <c r="K87" s="269"/>
      <c r="T87" s="268"/>
    </row>
    <row r="88" spans="11:20">
      <c r="K88" s="269"/>
      <c r="T88" s="268"/>
    </row>
    <row r="89" spans="11:20">
      <c r="K89" s="269"/>
      <c r="T89" s="268"/>
    </row>
    <row r="90" spans="11:20">
      <c r="K90" s="269"/>
      <c r="T90" s="268"/>
    </row>
    <row r="91" spans="11:20">
      <c r="K91" s="269"/>
      <c r="T91" s="268"/>
    </row>
    <row r="92" spans="11:20">
      <c r="K92" s="269"/>
      <c r="T92" s="268"/>
    </row>
    <row r="93" spans="11:20">
      <c r="K93" s="269"/>
      <c r="T93" s="268"/>
    </row>
    <row r="94" spans="11:20">
      <c r="K94" s="269"/>
      <c r="T94" s="268"/>
    </row>
    <row r="95" spans="11:20">
      <c r="K95" s="269"/>
      <c r="T95" s="268"/>
    </row>
    <row r="96" spans="11:20">
      <c r="K96" s="269"/>
      <c r="T96" s="268"/>
    </row>
    <row r="97" spans="11:20">
      <c r="K97" s="269"/>
      <c r="T97" s="268"/>
    </row>
    <row r="98" spans="11:20">
      <c r="K98" s="269"/>
      <c r="T98" s="268"/>
    </row>
    <row r="99" spans="11:20">
      <c r="K99" s="269"/>
      <c r="T99" s="268"/>
    </row>
    <row r="100" spans="11:20">
      <c r="K100" s="269"/>
      <c r="T100" s="268"/>
    </row>
    <row r="101" spans="11:20">
      <c r="K101" s="269"/>
      <c r="T101" s="268"/>
    </row>
    <row r="102" spans="11:20">
      <c r="K102" s="269"/>
      <c r="T102" s="268"/>
    </row>
    <row r="103" spans="11:20">
      <c r="K103" s="269"/>
      <c r="T103" s="268"/>
    </row>
    <row r="104" spans="11:20">
      <c r="K104" s="269"/>
      <c r="T104" s="268"/>
    </row>
    <row r="105" spans="11:20">
      <c r="K105" s="269"/>
      <c r="T105" s="268"/>
    </row>
    <row r="106" spans="11:20">
      <c r="K106" s="269"/>
      <c r="T106" s="268"/>
    </row>
    <row r="107" spans="11:20">
      <c r="K107" s="269"/>
      <c r="T107" s="268"/>
    </row>
    <row r="108" spans="11:20">
      <c r="K108" s="269"/>
      <c r="T108" s="268"/>
    </row>
    <row r="109" spans="11:20">
      <c r="K109" s="269"/>
      <c r="T109" s="268"/>
    </row>
    <row r="110" spans="11:20">
      <c r="K110" s="269"/>
      <c r="T110" s="268"/>
    </row>
    <row r="111" spans="11:20">
      <c r="K111" s="269"/>
      <c r="T111" s="268"/>
    </row>
    <row r="112" spans="11:20">
      <c r="K112" s="269"/>
      <c r="T112" s="268"/>
    </row>
    <row r="113" spans="11:20">
      <c r="K113" s="269"/>
      <c r="T113" s="268"/>
    </row>
    <row r="114" spans="11:20">
      <c r="K114" s="269"/>
      <c r="T114" s="268"/>
    </row>
    <row r="115" spans="11:20">
      <c r="K115" s="269"/>
      <c r="T115" s="268"/>
    </row>
    <row r="116" spans="11:20">
      <c r="K116" s="269"/>
      <c r="T116" s="268"/>
    </row>
    <row r="117" spans="11:20">
      <c r="K117" s="269"/>
      <c r="T117" s="268"/>
    </row>
    <row r="118" spans="11:20">
      <c r="K118" s="269"/>
      <c r="T118" s="268"/>
    </row>
    <row r="119" spans="11:20">
      <c r="K119" s="269"/>
      <c r="T119" s="268"/>
    </row>
    <row r="120" spans="11:20">
      <c r="K120" s="269"/>
      <c r="T120" s="268"/>
    </row>
    <row r="121" spans="11:20">
      <c r="K121" s="269"/>
      <c r="T121" s="268"/>
    </row>
    <row r="122" spans="11:20">
      <c r="K122" s="269"/>
      <c r="T122" s="268"/>
    </row>
    <row r="123" spans="11:20">
      <c r="K123" s="269"/>
      <c r="T123" s="268"/>
    </row>
    <row r="124" spans="11:20">
      <c r="K124" s="269"/>
      <c r="T124" s="268"/>
    </row>
    <row r="125" spans="11:20">
      <c r="K125" s="269"/>
      <c r="T125" s="268"/>
    </row>
    <row r="126" spans="11:20">
      <c r="K126" s="269"/>
      <c r="T126" s="268"/>
    </row>
    <row r="127" spans="11:20">
      <c r="K127" s="269"/>
      <c r="T127" s="268"/>
    </row>
    <row r="128" spans="11:20">
      <c r="K128" s="269"/>
      <c r="T128" s="268"/>
    </row>
    <row r="129" spans="11:20">
      <c r="K129" s="269"/>
      <c r="T129" s="268"/>
    </row>
    <row r="130" spans="11:20">
      <c r="K130" s="269"/>
      <c r="T130" s="268"/>
    </row>
    <row r="131" spans="11:20">
      <c r="K131" s="269"/>
      <c r="T131" s="268"/>
    </row>
    <row r="132" spans="11:20">
      <c r="K132" s="269"/>
      <c r="T132" s="268"/>
    </row>
    <row r="133" spans="11:20">
      <c r="K133" s="269"/>
      <c r="T133" s="268"/>
    </row>
    <row r="134" spans="11:20">
      <c r="K134" s="269"/>
      <c r="T134" s="268"/>
    </row>
    <row r="135" spans="11:20">
      <c r="K135" s="269"/>
      <c r="T135" s="268"/>
    </row>
    <row r="136" spans="11:20">
      <c r="K136" s="269"/>
      <c r="T136" s="268"/>
    </row>
    <row r="137" spans="11:20">
      <c r="K137" s="269"/>
      <c r="T137" s="268"/>
    </row>
    <row r="138" spans="11:20">
      <c r="K138" s="269"/>
      <c r="T138" s="268"/>
    </row>
    <row r="139" spans="11:20">
      <c r="K139" s="269"/>
      <c r="T139" s="268"/>
    </row>
    <row r="140" spans="11:20">
      <c r="K140" s="269"/>
      <c r="T140" s="268"/>
    </row>
    <row r="141" spans="11:20">
      <c r="K141" s="269"/>
      <c r="T141" s="268"/>
    </row>
    <row r="142" spans="11:20">
      <c r="K142" s="269"/>
      <c r="T142" s="268"/>
    </row>
    <row r="143" spans="11:20">
      <c r="K143" s="269"/>
      <c r="T143" s="268"/>
    </row>
    <row r="144" spans="11:20">
      <c r="K144" s="269"/>
      <c r="T144" s="268"/>
    </row>
    <row r="145" spans="11:20">
      <c r="K145" s="269"/>
      <c r="T145" s="268"/>
    </row>
    <row r="146" spans="11:20">
      <c r="K146" s="269"/>
      <c r="T146" s="268"/>
    </row>
    <row r="147" spans="11:20">
      <c r="K147" s="269"/>
      <c r="T147" s="268"/>
    </row>
    <row r="148" spans="11:20">
      <c r="K148" s="269"/>
      <c r="T148" s="268"/>
    </row>
    <row r="149" spans="11:20">
      <c r="K149" s="269"/>
      <c r="T149" s="268"/>
    </row>
    <row r="150" spans="11:20">
      <c r="K150" s="269"/>
      <c r="T150" s="268"/>
    </row>
    <row r="151" spans="11:20">
      <c r="K151" s="269"/>
      <c r="T151" s="268"/>
    </row>
    <row r="152" spans="11:20">
      <c r="K152" s="269"/>
      <c r="T152" s="268"/>
    </row>
    <row r="153" spans="11:20">
      <c r="K153" s="269"/>
      <c r="T153" s="268"/>
    </row>
    <row r="154" spans="11:20">
      <c r="K154" s="269"/>
      <c r="T154" s="268"/>
    </row>
    <row r="155" spans="11:20">
      <c r="K155" s="269"/>
      <c r="T155" s="268"/>
    </row>
    <row r="156" spans="11:20">
      <c r="K156" s="269"/>
      <c r="T156" s="268"/>
    </row>
    <row r="157" spans="11:20">
      <c r="K157" s="269"/>
      <c r="T157" s="268"/>
    </row>
    <row r="158" spans="11:20">
      <c r="K158" s="269"/>
      <c r="T158" s="268"/>
    </row>
    <row r="159" spans="11:20">
      <c r="K159" s="269"/>
      <c r="T159" s="268"/>
    </row>
    <row r="160" spans="11:20">
      <c r="K160" s="269"/>
      <c r="T160" s="268"/>
    </row>
    <row r="161" spans="11:20">
      <c r="K161" s="269"/>
      <c r="T161" s="268"/>
    </row>
    <row r="162" spans="11:20">
      <c r="K162" s="269"/>
      <c r="T162" s="268"/>
    </row>
    <row r="163" spans="11:20">
      <c r="K163" s="269"/>
      <c r="T163" s="268"/>
    </row>
    <row r="164" spans="11:20">
      <c r="K164" s="269"/>
      <c r="T164" s="268"/>
    </row>
    <row r="165" spans="11:20">
      <c r="K165" s="269"/>
      <c r="T165" s="268"/>
    </row>
    <row r="166" spans="11:20">
      <c r="K166" s="269"/>
      <c r="T166" s="268"/>
    </row>
    <row r="167" spans="11:20">
      <c r="K167" s="269"/>
      <c r="T167" s="268"/>
    </row>
    <row r="168" spans="11:20">
      <c r="K168" s="269"/>
      <c r="T168" s="268"/>
    </row>
    <row r="169" spans="11:20">
      <c r="K169" s="269"/>
      <c r="T169" s="268"/>
    </row>
    <row r="170" spans="11:20">
      <c r="K170" s="269"/>
      <c r="T170" s="268"/>
    </row>
    <row r="171" spans="11:20">
      <c r="K171" s="269"/>
      <c r="T171" s="268"/>
    </row>
    <row r="172" spans="11:20">
      <c r="K172" s="269"/>
      <c r="T172" s="268"/>
    </row>
    <row r="173" spans="11:20">
      <c r="K173" s="269"/>
      <c r="T173" s="268"/>
    </row>
    <row r="174" spans="11:20">
      <c r="K174" s="269"/>
      <c r="T174" s="268"/>
    </row>
    <row r="175" spans="11:20">
      <c r="K175" s="269"/>
      <c r="T175" s="268"/>
    </row>
    <row r="176" spans="11:20">
      <c r="K176" s="269"/>
      <c r="T176" s="268"/>
    </row>
    <row r="177" spans="11:20">
      <c r="K177" s="269"/>
      <c r="T177" s="268"/>
    </row>
    <row r="178" spans="11:20">
      <c r="K178" s="269"/>
      <c r="T178" s="268"/>
    </row>
    <row r="179" spans="11:20">
      <c r="K179" s="269"/>
      <c r="T179" s="268"/>
    </row>
    <row r="180" spans="11:20">
      <c r="K180" s="269"/>
      <c r="T180" s="268"/>
    </row>
    <row r="181" spans="11:20">
      <c r="K181" s="269"/>
      <c r="T181" s="268"/>
    </row>
    <row r="182" spans="11:20">
      <c r="K182" s="269"/>
      <c r="T182" s="268"/>
    </row>
    <row r="183" spans="11:20">
      <c r="K183" s="269"/>
      <c r="T183" s="268"/>
    </row>
    <row r="184" spans="11:20">
      <c r="K184" s="269"/>
      <c r="T184" s="268"/>
    </row>
    <row r="185" spans="11:20">
      <c r="K185" s="269"/>
      <c r="T185" s="268"/>
    </row>
    <row r="186" spans="11:20">
      <c r="K186" s="269"/>
      <c r="T186" s="268"/>
    </row>
    <row r="187" spans="11:20">
      <c r="K187" s="269"/>
      <c r="T187" s="268"/>
    </row>
    <row r="188" spans="11:20">
      <c r="K188" s="269"/>
      <c r="T188" s="268"/>
    </row>
    <row r="189" spans="11:20">
      <c r="K189" s="269"/>
      <c r="T189" s="268"/>
    </row>
    <row r="190" spans="11:20">
      <c r="K190" s="269"/>
      <c r="T190" s="268"/>
    </row>
    <row r="191" spans="11:20">
      <c r="K191" s="269"/>
      <c r="T191" s="268"/>
    </row>
    <row r="192" spans="11:20">
      <c r="K192" s="269"/>
      <c r="T192" s="268"/>
    </row>
    <row r="193" spans="11:20">
      <c r="K193" s="269"/>
      <c r="T193" s="268"/>
    </row>
    <row r="194" spans="11:20">
      <c r="K194" s="269"/>
      <c r="T194" s="268"/>
    </row>
    <row r="195" spans="11:20">
      <c r="K195" s="269"/>
      <c r="T195" s="268"/>
    </row>
    <row r="196" spans="11:20">
      <c r="K196" s="269"/>
      <c r="T196" s="268"/>
    </row>
    <row r="197" spans="11:20">
      <c r="K197" s="269"/>
      <c r="T197" s="268"/>
    </row>
    <row r="198" spans="11:20">
      <c r="K198" s="269"/>
      <c r="T198" s="268"/>
    </row>
    <row r="199" spans="11:20">
      <c r="K199" s="269"/>
      <c r="T199" s="268"/>
    </row>
    <row r="200" spans="11:20">
      <c r="K200" s="269"/>
      <c r="T200" s="268"/>
    </row>
    <row r="201" spans="11:20">
      <c r="K201" s="269"/>
      <c r="T201" s="268"/>
    </row>
    <row r="202" spans="11:20">
      <c r="K202" s="269"/>
      <c r="T202" s="268"/>
    </row>
    <row r="203" spans="11:20">
      <c r="K203" s="269"/>
      <c r="T203" s="268"/>
    </row>
    <row r="204" spans="11:20">
      <c r="K204" s="269"/>
      <c r="T204" s="268"/>
    </row>
    <row r="205" spans="11:20">
      <c r="K205" s="269"/>
      <c r="T205" s="268"/>
    </row>
    <row r="206" spans="11:20">
      <c r="K206" s="269"/>
      <c r="T206" s="268"/>
    </row>
    <row r="207" spans="11:20">
      <c r="K207" s="269"/>
      <c r="T207" s="268"/>
    </row>
    <row r="208" spans="11:20">
      <c r="K208" s="269"/>
      <c r="T208" s="268"/>
    </row>
    <row r="209" spans="11:20">
      <c r="K209" s="269"/>
      <c r="T209" s="268"/>
    </row>
    <row r="210" spans="11:20">
      <c r="K210" s="269"/>
      <c r="T210" s="268"/>
    </row>
    <row r="211" spans="11:20">
      <c r="K211" s="269"/>
      <c r="T211" s="268"/>
    </row>
    <row r="212" spans="11:20">
      <c r="K212" s="269"/>
      <c r="T212" s="268"/>
    </row>
    <row r="213" spans="11:20">
      <c r="K213" s="269"/>
      <c r="T213" s="268"/>
    </row>
    <row r="214" spans="11:20">
      <c r="K214" s="269"/>
      <c r="T214" s="268"/>
    </row>
    <row r="215" spans="11:20">
      <c r="K215" s="269"/>
      <c r="T215" s="268"/>
    </row>
    <row r="216" spans="11:20">
      <c r="K216" s="269"/>
      <c r="T216" s="268"/>
    </row>
    <row r="217" spans="11:20">
      <c r="K217" s="269"/>
      <c r="T217" s="268"/>
    </row>
    <row r="218" spans="11:20">
      <c r="K218" s="269"/>
      <c r="T218" s="268"/>
    </row>
    <row r="219" spans="11:20">
      <c r="K219" s="269"/>
      <c r="T219" s="268"/>
    </row>
    <row r="220" spans="11:20">
      <c r="K220" s="269"/>
      <c r="T220" s="268"/>
    </row>
    <row r="221" spans="11:20">
      <c r="K221" s="269"/>
      <c r="T221" s="268"/>
    </row>
    <row r="222" spans="11:20">
      <c r="K222" s="269"/>
      <c r="T222" s="268"/>
    </row>
    <row r="223" spans="11:20">
      <c r="K223" s="269"/>
      <c r="T223" s="268"/>
    </row>
    <row r="224" spans="11:20">
      <c r="K224" s="269"/>
      <c r="T224" s="268"/>
    </row>
    <row r="225" spans="11:20">
      <c r="K225" s="269"/>
      <c r="T225" s="268"/>
    </row>
    <row r="226" spans="11:20">
      <c r="K226" s="269"/>
      <c r="T226" s="268"/>
    </row>
    <row r="227" spans="11:20">
      <c r="K227" s="269"/>
      <c r="T227" s="268"/>
    </row>
    <row r="228" spans="11:20">
      <c r="K228" s="269"/>
      <c r="T228" s="268"/>
    </row>
    <row r="229" spans="11:20">
      <c r="K229" s="269"/>
      <c r="T229" s="268"/>
    </row>
    <row r="230" spans="11:20">
      <c r="K230" s="269"/>
      <c r="T230" s="268"/>
    </row>
    <row r="231" spans="11:20">
      <c r="K231" s="269"/>
      <c r="T231" s="268"/>
    </row>
    <row r="232" spans="11:20">
      <c r="K232" s="269"/>
      <c r="T232" s="268"/>
    </row>
    <row r="233" spans="11:20">
      <c r="K233" s="269"/>
      <c r="T233" s="268"/>
    </row>
    <row r="234" spans="11:20">
      <c r="K234" s="269"/>
      <c r="T234" s="268"/>
    </row>
    <row r="235" spans="11:20">
      <c r="K235" s="269"/>
      <c r="T235" s="268"/>
    </row>
    <row r="236" spans="11:20">
      <c r="K236" s="269"/>
      <c r="T236" s="268"/>
    </row>
    <row r="237" spans="11:20">
      <c r="K237" s="269"/>
      <c r="T237" s="268"/>
    </row>
    <row r="238" spans="11:20">
      <c r="K238" s="269"/>
      <c r="T238" s="268"/>
    </row>
    <row r="239" spans="11:20">
      <c r="K239" s="269"/>
      <c r="T239" s="268"/>
    </row>
    <row r="240" spans="11:20">
      <c r="K240" s="269"/>
      <c r="T240" s="268"/>
    </row>
    <row r="241" spans="11:20">
      <c r="K241" s="269"/>
      <c r="T241" s="268"/>
    </row>
    <row r="242" spans="11:20">
      <c r="K242" s="269"/>
      <c r="T242" s="268"/>
    </row>
    <row r="243" spans="11:20">
      <c r="K243" s="269"/>
      <c r="T243" s="268"/>
    </row>
    <row r="244" spans="11:20">
      <c r="K244" s="269"/>
      <c r="T244" s="268"/>
    </row>
    <row r="245" spans="11:20">
      <c r="K245" s="269"/>
      <c r="T245" s="268"/>
    </row>
    <row r="246" spans="11:20">
      <c r="K246" s="269"/>
      <c r="T246" s="268"/>
    </row>
    <row r="247" spans="11:20">
      <c r="K247" s="269"/>
      <c r="T247" s="268"/>
    </row>
    <row r="248" spans="11:20">
      <c r="K248" s="269"/>
      <c r="T248" s="268"/>
    </row>
    <row r="249" spans="11:20">
      <c r="K249" s="269"/>
      <c r="T249" s="268"/>
    </row>
    <row r="250" spans="11:20">
      <c r="K250" s="269"/>
      <c r="T250" s="268"/>
    </row>
    <row r="251" spans="11:20">
      <c r="K251" s="269"/>
      <c r="T251" s="268"/>
    </row>
    <row r="252" spans="11:20">
      <c r="K252" s="269"/>
      <c r="T252" s="268"/>
    </row>
    <row r="253" spans="11:20">
      <c r="K253" s="269"/>
      <c r="T253" s="268"/>
    </row>
    <row r="254" spans="11:20">
      <c r="K254" s="269"/>
      <c r="T254" s="268"/>
    </row>
    <row r="255" spans="11:20">
      <c r="K255" s="269"/>
      <c r="T255" s="268"/>
    </row>
    <row r="256" spans="11:20">
      <c r="K256" s="269"/>
      <c r="T256" s="268"/>
    </row>
    <row r="257" spans="11:20">
      <c r="K257" s="269"/>
      <c r="T257" s="268"/>
    </row>
    <row r="258" spans="11:20">
      <c r="K258" s="269"/>
      <c r="T258" s="268"/>
    </row>
    <row r="259" spans="11:20">
      <c r="K259" s="269"/>
      <c r="T259" s="268"/>
    </row>
    <row r="260" spans="11:20">
      <c r="K260" s="269"/>
      <c r="T260" s="268"/>
    </row>
    <row r="261" spans="11:20">
      <c r="K261" s="269"/>
      <c r="T261" s="268"/>
    </row>
    <row r="262" spans="11:20">
      <c r="K262" s="269"/>
      <c r="T262" s="268"/>
    </row>
    <row r="263" spans="11:20">
      <c r="K263" s="269"/>
      <c r="T263" s="268"/>
    </row>
    <row r="264" spans="11:20">
      <c r="K264" s="269"/>
      <c r="T264" s="268"/>
    </row>
    <row r="265" spans="11:20">
      <c r="K265" s="269"/>
      <c r="T265" s="268"/>
    </row>
    <row r="266" spans="11:20">
      <c r="K266" s="269"/>
      <c r="T266" s="268"/>
    </row>
    <row r="267" spans="11:20">
      <c r="K267" s="269"/>
      <c r="T267" s="268"/>
    </row>
    <row r="268" spans="11:20">
      <c r="K268" s="269"/>
      <c r="T268" s="268"/>
    </row>
    <row r="269" spans="11:20">
      <c r="K269" s="269"/>
      <c r="T269" s="268"/>
    </row>
    <row r="270" spans="11:20">
      <c r="K270" s="269"/>
      <c r="T270" s="268"/>
    </row>
    <row r="271" spans="11:20">
      <c r="K271" s="269"/>
      <c r="T271" s="268"/>
    </row>
    <row r="272" spans="11:20">
      <c r="K272" s="269"/>
      <c r="T272" s="268"/>
    </row>
    <row r="273" spans="11:20">
      <c r="K273" s="269"/>
      <c r="T273" s="268"/>
    </row>
    <row r="274" spans="11:20">
      <c r="K274" s="269"/>
      <c r="T274" s="268"/>
    </row>
    <row r="275" spans="11:20">
      <c r="K275" s="269"/>
      <c r="T275" s="268"/>
    </row>
    <row r="276" spans="11:20">
      <c r="K276" s="269"/>
      <c r="T276" s="268"/>
    </row>
    <row r="277" spans="11:20">
      <c r="K277" s="269"/>
      <c r="T277" s="268"/>
    </row>
    <row r="278" spans="11:20">
      <c r="K278" s="269"/>
      <c r="T278" s="268"/>
    </row>
    <row r="279" spans="11:20">
      <c r="K279" s="269"/>
      <c r="T279" s="268"/>
    </row>
    <row r="280" spans="11:20">
      <c r="K280" s="269"/>
      <c r="T280" s="268"/>
    </row>
    <row r="281" spans="11:20">
      <c r="K281" s="269"/>
      <c r="T281" s="268"/>
    </row>
    <row r="282" spans="11:20">
      <c r="K282" s="269"/>
      <c r="T282" s="268"/>
    </row>
    <row r="283" spans="11:20">
      <c r="K283" s="269"/>
      <c r="T283" s="268"/>
    </row>
    <row r="284" spans="11:20">
      <c r="K284" s="269"/>
      <c r="T284" s="268"/>
    </row>
    <row r="285" spans="11:20">
      <c r="K285" s="269"/>
      <c r="T285" s="268"/>
    </row>
    <row r="286" spans="11:20">
      <c r="K286" s="269"/>
      <c r="T286" s="268"/>
    </row>
    <row r="287" spans="11:20">
      <c r="K287" s="269"/>
      <c r="T287" s="268"/>
    </row>
    <row r="288" spans="11:20">
      <c r="K288" s="269"/>
      <c r="T288" s="268"/>
    </row>
    <row r="289" spans="11:20">
      <c r="K289" s="269"/>
      <c r="T289" s="268"/>
    </row>
    <row r="290" spans="11:20">
      <c r="K290" s="269"/>
      <c r="T290" s="268"/>
    </row>
    <row r="291" spans="11:20">
      <c r="K291" s="269"/>
      <c r="T291" s="268"/>
    </row>
    <row r="292" spans="11:20">
      <c r="K292" s="269"/>
      <c r="T292" s="268"/>
    </row>
    <row r="293" spans="11:20">
      <c r="K293" s="269"/>
      <c r="T293" s="268"/>
    </row>
    <row r="294" spans="11:20">
      <c r="K294" s="269"/>
      <c r="T294" s="268"/>
    </row>
    <row r="295" spans="11:20">
      <c r="K295" s="269"/>
      <c r="T295" s="268"/>
    </row>
    <row r="296" spans="11:20">
      <c r="K296" s="269"/>
      <c r="T296" s="268"/>
    </row>
    <row r="297" spans="11:20">
      <c r="K297" s="269"/>
      <c r="T297" s="268"/>
    </row>
    <row r="298" spans="11:20">
      <c r="K298" s="269"/>
      <c r="T298" s="268"/>
    </row>
    <row r="299" spans="11:20">
      <c r="K299" s="269"/>
      <c r="T299" s="268"/>
    </row>
    <row r="300" spans="11:20">
      <c r="K300" s="269"/>
      <c r="T300" s="268"/>
    </row>
    <row r="301" spans="11:20">
      <c r="K301" s="269"/>
      <c r="T301" s="268"/>
    </row>
    <row r="302" spans="11:20">
      <c r="K302" s="269"/>
      <c r="T302" s="268"/>
    </row>
    <row r="303" spans="11:20">
      <c r="K303" s="269"/>
      <c r="T303" s="268"/>
    </row>
    <row r="304" spans="11:20">
      <c r="K304" s="269"/>
      <c r="T304" s="268"/>
    </row>
    <row r="305" spans="11:20">
      <c r="K305" s="269"/>
      <c r="T305" s="268"/>
    </row>
    <row r="306" spans="11:20">
      <c r="K306" s="269"/>
      <c r="T306" s="268"/>
    </row>
    <row r="307" spans="11:20">
      <c r="K307" s="269"/>
      <c r="T307" s="268"/>
    </row>
    <row r="308" spans="11:20">
      <c r="K308" s="269"/>
      <c r="T308" s="268"/>
    </row>
    <row r="309" spans="11:20">
      <c r="K309" s="269"/>
      <c r="T309" s="268"/>
    </row>
    <row r="310" spans="11:20">
      <c r="K310" s="269"/>
      <c r="T310" s="268"/>
    </row>
    <row r="311" spans="11:20">
      <c r="K311" s="269"/>
      <c r="T311" s="268"/>
    </row>
    <row r="312" spans="11:20">
      <c r="K312" s="269"/>
      <c r="T312" s="268"/>
    </row>
    <row r="313" spans="11:20">
      <c r="K313" s="269"/>
      <c r="T313" s="268"/>
    </row>
    <row r="314" spans="11:20">
      <c r="K314" s="269"/>
      <c r="T314" s="268"/>
    </row>
    <row r="315" spans="11:20">
      <c r="K315" s="269"/>
      <c r="T315" s="268"/>
    </row>
    <row r="316" spans="11:20">
      <c r="K316" s="269"/>
      <c r="T316" s="268"/>
    </row>
    <row r="317" spans="11:20">
      <c r="K317" s="269"/>
      <c r="T317" s="268"/>
    </row>
    <row r="318" spans="11:20">
      <c r="K318" s="269"/>
      <c r="T318" s="268"/>
    </row>
    <row r="319" spans="11:20">
      <c r="K319" s="269"/>
      <c r="T319" s="268"/>
    </row>
    <row r="320" spans="11:20">
      <c r="K320" s="269"/>
      <c r="T320" s="268"/>
    </row>
    <row r="321" spans="11:20">
      <c r="K321" s="269"/>
      <c r="T321" s="268"/>
    </row>
    <row r="322" spans="11:20">
      <c r="K322" s="269"/>
      <c r="T322" s="268"/>
    </row>
    <row r="323" spans="11:20">
      <c r="K323" s="269"/>
      <c r="T323" s="268"/>
    </row>
    <row r="324" spans="11:20">
      <c r="K324" s="269"/>
      <c r="T324" s="268"/>
    </row>
    <row r="325" spans="11:20">
      <c r="K325" s="269"/>
      <c r="T325" s="268"/>
    </row>
    <row r="326" spans="11:20">
      <c r="K326" s="269"/>
      <c r="T326" s="268"/>
    </row>
    <row r="327" spans="11:20">
      <c r="K327" s="269"/>
      <c r="T327" s="268"/>
    </row>
    <row r="328" spans="11:20">
      <c r="K328" s="269"/>
      <c r="T328" s="268"/>
    </row>
    <row r="329" spans="11:20">
      <c r="K329" s="269"/>
      <c r="T329" s="268"/>
    </row>
    <row r="330" spans="11:20">
      <c r="K330" s="269"/>
      <c r="T330" s="268"/>
    </row>
    <row r="331" spans="11:20">
      <c r="K331" s="269"/>
      <c r="T331" s="268"/>
    </row>
    <row r="332" spans="11:20">
      <c r="K332" s="269"/>
      <c r="T332" s="268"/>
    </row>
    <row r="333" spans="11:20">
      <c r="K333" s="269"/>
      <c r="T333" s="268"/>
    </row>
    <row r="334" spans="11:20">
      <c r="K334" s="269"/>
      <c r="T334" s="268"/>
    </row>
    <row r="335" spans="11:20">
      <c r="K335" s="269"/>
      <c r="T335" s="268"/>
    </row>
    <row r="336" spans="11:20">
      <c r="K336" s="269"/>
      <c r="T336" s="268"/>
    </row>
    <row r="337" spans="11:20">
      <c r="K337" s="269"/>
      <c r="T337" s="268"/>
    </row>
    <row r="338" spans="11:20">
      <c r="K338" s="269"/>
      <c r="T338" s="268"/>
    </row>
    <row r="339" spans="11:20">
      <c r="K339" s="269"/>
      <c r="T339" s="268"/>
    </row>
    <row r="340" spans="11:20">
      <c r="K340" s="269"/>
      <c r="T340" s="268"/>
    </row>
    <row r="341" spans="11:20">
      <c r="K341" s="269"/>
      <c r="T341" s="268"/>
    </row>
    <row r="342" spans="11:20">
      <c r="K342" s="269"/>
      <c r="T342" s="268"/>
    </row>
    <row r="343" spans="11:20">
      <c r="K343" s="269"/>
      <c r="T343" s="268"/>
    </row>
    <row r="344" spans="11:20">
      <c r="K344" s="269"/>
      <c r="T344" s="268"/>
    </row>
    <row r="345" spans="11:20">
      <c r="K345" s="269"/>
      <c r="T345" s="268"/>
    </row>
    <row r="346" spans="11:20">
      <c r="K346" s="269"/>
      <c r="T346" s="268"/>
    </row>
    <row r="347" spans="11:20">
      <c r="K347" s="269"/>
      <c r="T347" s="268"/>
    </row>
    <row r="348" spans="11:20">
      <c r="K348" s="269"/>
      <c r="T348" s="268"/>
    </row>
    <row r="349" spans="11:20">
      <c r="K349" s="269"/>
      <c r="T349" s="268"/>
    </row>
    <row r="350" spans="11:20">
      <c r="K350" s="269"/>
      <c r="T350" s="268"/>
    </row>
    <row r="351" spans="11:20">
      <c r="K351" s="269"/>
      <c r="T351" s="268"/>
    </row>
    <row r="352" spans="11:20">
      <c r="K352" s="269"/>
      <c r="T352" s="268"/>
    </row>
    <row r="353" spans="11:20">
      <c r="K353" s="269"/>
      <c r="T353" s="268"/>
    </row>
    <row r="354" spans="11:20">
      <c r="K354" s="269"/>
      <c r="T354" s="268"/>
    </row>
    <row r="355" spans="11:20">
      <c r="K355" s="269"/>
      <c r="T355" s="268"/>
    </row>
    <row r="356" spans="11:20">
      <c r="K356" s="269"/>
      <c r="T356" s="268"/>
    </row>
    <row r="357" spans="11:20">
      <c r="K357" s="269"/>
      <c r="T357" s="268"/>
    </row>
    <row r="358" spans="11:20">
      <c r="K358" s="269"/>
      <c r="T358" s="268"/>
    </row>
    <row r="359" spans="11:20">
      <c r="K359" s="269"/>
      <c r="T359" s="268"/>
    </row>
    <row r="360" spans="11:20">
      <c r="K360" s="269"/>
      <c r="T360" s="268"/>
    </row>
    <row r="361" spans="11:20">
      <c r="K361" s="269"/>
      <c r="T361" s="268"/>
    </row>
    <row r="362" spans="11:20">
      <c r="K362" s="269"/>
      <c r="T362" s="268"/>
    </row>
    <row r="363" spans="11:20">
      <c r="K363" s="269"/>
      <c r="T363" s="268"/>
    </row>
    <row r="364" spans="11:20">
      <c r="K364" s="269"/>
      <c r="T364" s="268"/>
    </row>
    <row r="365" spans="11:20">
      <c r="K365" s="269"/>
      <c r="T365" s="268"/>
    </row>
    <row r="366" spans="11:20">
      <c r="K366" s="269"/>
      <c r="T366" s="268"/>
    </row>
    <row r="367" spans="11:20">
      <c r="K367" s="269"/>
      <c r="T367" s="268"/>
    </row>
    <row r="368" spans="11:20">
      <c r="K368" s="269"/>
      <c r="T368" s="268"/>
    </row>
    <row r="369" spans="11:20">
      <c r="K369" s="269"/>
      <c r="T369" s="268"/>
    </row>
    <row r="370" spans="11:20">
      <c r="K370" s="269"/>
      <c r="T370" s="268"/>
    </row>
    <row r="371" spans="11:20">
      <c r="K371" s="269"/>
      <c r="T371" s="268"/>
    </row>
    <row r="372" spans="11:20">
      <c r="K372" s="269"/>
      <c r="T372" s="268"/>
    </row>
    <row r="373" spans="11:20">
      <c r="K373" s="269"/>
      <c r="T373" s="268"/>
    </row>
    <row r="374" spans="11:20">
      <c r="K374" s="269"/>
      <c r="T374" s="268"/>
    </row>
    <row r="375" spans="11:20">
      <c r="K375" s="269"/>
      <c r="T375" s="268"/>
    </row>
    <row r="376" spans="11:20">
      <c r="K376" s="269"/>
      <c r="T376" s="268"/>
    </row>
    <row r="377" spans="11:20">
      <c r="K377" s="269"/>
      <c r="T377" s="268"/>
    </row>
    <row r="378" spans="11:20">
      <c r="K378" s="269"/>
      <c r="T378" s="268"/>
    </row>
    <row r="379" spans="11:20">
      <c r="K379" s="269"/>
      <c r="T379" s="268"/>
    </row>
    <row r="380" spans="11:20">
      <c r="K380" s="269"/>
      <c r="T380" s="268"/>
    </row>
    <row r="381" spans="11:20">
      <c r="K381" s="269"/>
      <c r="T381" s="268"/>
    </row>
    <row r="382" spans="11:20">
      <c r="K382" s="269"/>
      <c r="T382" s="268"/>
    </row>
    <row r="383" spans="11:20">
      <c r="K383" s="269"/>
      <c r="T383" s="268"/>
    </row>
    <row r="384" spans="11:20">
      <c r="K384" s="269"/>
      <c r="T384" s="268"/>
    </row>
    <row r="385" spans="11:20">
      <c r="K385" s="269"/>
      <c r="T385" s="268"/>
    </row>
    <row r="386" spans="11:20">
      <c r="K386" s="269"/>
      <c r="T386" s="268"/>
    </row>
    <row r="387" spans="11:20">
      <c r="K387" s="269"/>
      <c r="T387" s="268"/>
    </row>
    <row r="388" spans="11:20">
      <c r="K388" s="269"/>
      <c r="T388" s="268"/>
    </row>
    <row r="389" spans="11:20">
      <c r="K389" s="269"/>
      <c r="T389" s="268"/>
    </row>
    <row r="390" spans="11:20">
      <c r="K390" s="269"/>
      <c r="T390" s="268"/>
    </row>
    <row r="391" spans="11:20">
      <c r="K391" s="269"/>
      <c r="T391" s="268"/>
    </row>
    <row r="392" spans="11:20">
      <c r="K392" s="269"/>
      <c r="T392" s="268"/>
    </row>
    <row r="393" spans="11:20">
      <c r="K393" s="269"/>
      <c r="T393" s="268"/>
    </row>
    <row r="394" spans="11:20">
      <c r="K394" s="269"/>
      <c r="T394" s="268"/>
    </row>
    <row r="395" spans="11:20">
      <c r="K395" s="269"/>
      <c r="T395" s="268"/>
    </row>
    <row r="396" spans="11:20">
      <c r="K396" s="269"/>
      <c r="T396" s="268"/>
    </row>
    <row r="397" spans="11:20">
      <c r="K397" s="269"/>
      <c r="T397" s="268"/>
    </row>
    <row r="398" spans="11:20">
      <c r="K398" s="269"/>
      <c r="T398" s="268"/>
    </row>
    <row r="399" spans="11:20">
      <c r="K399" s="269"/>
      <c r="T399" s="268"/>
    </row>
    <row r="400" spans="11:20">
      <c r="K400" s="269"/>
      <c r="T400" s="268"/>
    </row>
    <row r="401" spans="11:20">
      <c r="K401" s="269"/>
      <c r="T401" s="268"/>
    </row>
    <row r="402" spans="11:20">
      <c r="K402" s="269"/>
      <c r="T402" s="268"/>
    </row>
    <row r="403" spans="11:20">
      <c r="K403" s="269"/>
      <c r="T403" s="268"/>
    </row>
    <row r="404" spans="11:20">
      <c r="K404" s="269"/>
      <c r="T404" s="268"/>
    </row>
    <row r="405" spans="11:20">
      <c r="K405" s="269"/>
      <c r="T405" s="268"/>
    </row>
    <row r="406" spans="11:20">
      <c r="K406" s="269"/>
      <c r="T406" s="268"/>
    </row>
    <row r="407" spans="11:20">
      <c r="K407" s="269"/>
      <c r="T407" s="268"/>
    </row>
    <row r="408" spans="11:20">
      <c r="K408" s="269"/>
      <c r="T408" s="268"/>
    </row>
    <row r="409" spans="11:20">
      <c r="K409" s="269"/>
      <c r="T409" s="268"/>
    </row>
    <row r="410" spans="11:20">
      <c r="K410" s="269"/>
      <c r="T410" s="268"/>
    </row>
    <row r="411" spans="11:20">
      <c r="K411" s="269"/>
      <c r="T411" s="268"/>
    </row>
    <row r="412" spans="11:20">
      <c r="K412" s="269"/>
      <c r="T412" s="268"/>
    </row>
    <row r="413" spans="11:20">
      <c r="K413" s="269"/>
      <c r="T413" s="268"/>
    </row>
    <row r="414" spans="11:20">
      <c r="K414" s="269"/>
      <c r="T414" s="268"/>
    </row>
    <row r="415" spans="11:20">
      <c r="K415" s="269"/>
      <c r="T415" s="268"/>
    </row>
    <row r="416" spans="11:20">
      <c r="K416" s="269"/>
      <c r="T416" s="268"/>
    </row>
    <row r="417" spans="11:20">
      <c r="K417" s="269"/>
      <c r="T417" s="268"/>
    </row>
    <row r="418" spans="11:20">
      <c r="K418" s="269"/>
      <c r="T418" s="268"/>
    </row>
    <row r="419" spans="11:20">
      <c r="K419" s="269"/>
      <c r="T419" s="268"/>
    </row>
    <row r="420" spans="11:20">
      <c r="K420" s="269"/>
      <c r="T420" s="268"/>
    </row>
    <row r="421" spans="11:20">
      <c r="K421" s="269"/>
      <c r="T421" s="268"/>
    </row>
    <row r="422" spans="11:20">
      <c r="K422" s="269"/>
      <c r="T422" s="268"/>
    </row>
    <row r="423" spans="11:20">
      <c r="K423" s="269"/>
      <c r="T423" s="268"/>
    </row>
    <row r="424" spans="11:20">
      <c r="K424" s="269"/>
      <c r="T424" s="268"/>
    </row>
    <row r="425" spans="11:20">
      <c r="K425" s="269"/>
      <c r="T425" s="268"/>
    </row>
    <row r="426" spans="11:20">
      <c r="K426" s="269"/>
      <c r="T426" s="268"/>
    </row>
    <row r="427" spans="11:20">
      <c r="K427" s="269"/>
      <c r="T427" s="268"/>
    </row>
    <row r="428" spans="11:20">
      <c r="K428" s="269"/>
      <c r="T428" s="268"/>
    </row>
    <row r="429" spans="11:20">
      <c r="K429" s="269"/>
      <c r="T429" s="268"/>
    </row>
    <row r="430" spans="11:20">
      <c r="K430" s="269"/>
      <c r="T430" s="268"/>
    </row>
    <row r="431" spans="11:20">
      <c r="K431" s="269"/>
      <c r="T431" s="268"/>
    </row>
    <row r="432" spans="11:20">
      <c r="K432" s="269"/>
      <c r="T432" s="268"/>
    </row>
    <row r="433" spans="11:20">
      <c r="K433" s="269"/>
      <c r="T433" s="268"/>
    </row>
    <row r="434" spans="11:20">
      <c r="K434" s="269"/>
      <c r="T434" s="268"/>
    </row>
    <row r="435" spans="11:20">
      <c r="K435" s="269"/>
      <c r="T435" s="268"/>
    </row>
    <row r="436" spans="11:20">
      <c r="K436" s="269"/>
      <c r="T436" s="268"/>
    </row>
    <row r="437" spans="11:20">
      <c r="K437" s="269"/>
      <c r="T437" s="268"/>
    </row>
    <row r="438" spans="11:20">
      <c r="K438" s="269"/>
      <c r="T438" s="268"/>
    </row>
    <row r="439" spans="11:20">
      <c r="K439" s="269"/>
      <c r="T439" s="268"/>
    </row>
    <row r="440" spans="11:20">
      <c r="K440" s="269"/>
      <c r="T440" s="268"/>
    </row>
    <row r="441" spans="11:20">
      <c r="K441" s="269"/>
      <c r="T441" s="268"/>
    </row>
    <row r="442" spans="11:20">
      <c r="K442" s="269"/>
      <c r="T442" s="268"/>
    </row>
    <row r="443" spans="11:20">
      <c r="K443" s="269"/>
      <c r="T443" s="268"/>
    </row>
    <row r="444" spans="11:20">
      <c r="K444" s="269"/>
      <c r="T444" s="268"/>
    </row>
    <row r="445" spans="11:20">
      <c r="K445" s="269"/>
      <c r="T445" s="268"/>
    </row>
    <row r="446" spans="11:20">
      <c r="K446" s="269"/>
      <c r="T446" s="268"/>
    </row>
    <row r="447" spans="11:20">
      <c r="K447" s="269"/>
      <c r="T447" s="268"/>
    </row>
    <row r="448" spans="11:20">
      <c r="K448" s="269"/>
      <c r="T448" s="268"/>
    </row>
    <row r="449" spans="11:20">
      <c r="K449" s="269"/>
      <c r="T449" s="268"/>
    </row>
    <row r="450" spans="11:20">
      <c r="K450" s="269"/>
      <c r="T450" s="268"/>
    </row>
    <row r="451" spans="11:20">
      <c r="K451" s="269"/>
      <c r="T451" s="268"/>
    </row>
    <row r="452" spans="11:20">
      <c r="K452" s="269"/>
      <c r="T452" s="268"/>
    </row>
    <row r="453" spans="11:20">
      <c r="K453" s="269"/>
      <c r="T453" s="268"/>
    </row>
    <row r="454" spans="11:20">
      <c r="K454" s="269"/>
      <c r="T454" s="268"/>
    </row>
    <row r="455" spans="11:20">
      <c r="K455" s="269"/>
      <c r="T455" s="268"/>
    </row>
    <row r="456" spans="11:20">
      <c r="K456" s="269"/>
      <c r="T456" s="268"/>
    </row>
    <row r="457" spans="11:20">
      <c r="K457" s="269"/>
      <c r="T457" s="268"/>
    </row>
    <row r="458" spans="11:20">
      <c r="K458" s="269"/>
      <c r="T458" s="268"/>
    </row>
    <row r="459" spans="11:20">
      <c r="K459" s="269"/>
      <c r="T459" s="268"/>
    </row>
    <row r="460" spans="11:20">
      <c r="K460" s="269"/>
      <c r="T460" s="268"/>
    </row>
    <row r="461" spans="11:20">
      <c r="K461" s="269"/>
      <c r="T461" s="268"/>
    </row>
    <row r="462" spans="11:20">
      <c r="K462" s="269"/>
      <c r="T462" s="268"/>
    </row>
    <row r="463" spans="11:20">
      <c r="K463" s="269"/>
      <c r="T463" s="268"/>
    </row>
    <row r="464" spans="11:20">
      <c r="K464" s="269"/>
      <c r="T464" s="268"/>
    </row>
    <row r="465" spans="11:20">
      <c r="K465" s="269"/>
      <c r="T465" s="268"/>
    </row>
    <row r="466" spans="11:20">
      <c r="K466" s="269"/>
      <c r="T466" s="268"/>
    </row>
    <row r="467" spans="11:20">
      <c r="K467" s="269"/>
      <c r="T467" s="268"/>
    </row>
    <row r="468" spans="11:20">
      <c r="K468" s="269"/>
      <c r="T468" s="268"/>
    </row>
    <row r="469" spans="11:20">
      <c r="K469" s="269"/>
      <c r="T469" s="268"/>
    </row>
    <row r="470" spans="11:20">
      <c r="K470" s="269"/>
      <c r="T470" s="268"/>
    </row>
    <row r="471" spans="11:20">
      <c r="K471" s="269"/>
      <c r="T471" s="268"/>
    </row>
    <row r="472" spans="11:20">
      <c r="K472" s="269"/>
      <c r="T472" s="268"/>
    </row>
    <row r="473" spans="11:20">
      <c r="K473" s="269"/>
      <c r="T473" s="268"/>
    </row>
    <row r="474" spans="11:20">
      <c r="K474" s="269"/>
      <c r="T474" s="268"/>
    </row>
    <row r="475" spans="11:20">
      <c r="K475" s="269"/>
      <c r="T475" s="268"/>
    </row>
    <row r="476" spans="11:20">
      <c r="K476" s="269"/>
      <c r="T476" s="268"/>
    </row>
    <row r="477" spans="11:20">
      <c r="K477" s="269"/>
      <c r="T477" s="268"/>
    </row>
    <row r="478" spans="11:20">
      <c r="K478" s="269"/>
      <c r="T478" s="268"/>
    </row>
    <row r="479" spans="11:20">
      <c r="K479" s="269"/>
      <c r="T479" s="268"/>
    </row>
    <row r="480" spans="11:20">
      <c r="K480" s="269"/>
      <c r="T480" s="268"/>
    </row>
    <row r="481" spans="11:20">
      <c r="K481" s="269"/>
      <c r="T481" s="268"/>
    </row>
    <row r="482" spans="11:20">
      <c r="K482" s="269"/>
      <c r="T482" s="268"/>
    </row>
    <row r="483" spans="11:20">
      <c r="K483" s="269"/>
      <c r="T483" s="268"/>
    </row>
    <row r="484" spans="11:20">
      <c r="K484" s="269"/>
      <c r="T484" s="268"/>
    </row>
    <row r="485" spans="11:20">
      <c r="K485" s="269"/>
      <c r="T485" s="268"/>
    </row>
    <row r="486" spans="11:20">
      <c r="K486" s="269"/>
      <c r="T486" s="268"/>
    </row>
    <row r="487" spans="11:20">
      <c r="K487" s="269"/>
      <c r="T487" s="268"/>
    </row>
    <row r="488" spans="11:20">
      <c r="K488" s="269"/>
      <c r="T488" s="268"/>
    </row>
    <row r="489" spans="11:20">
      <c r="K489" s="269"/>
      <c r="T489" s="268"/>
    </row>
    <row r="490" spans="11:20">
      <c r="K490" s="269"/>
      <c r="T490" s="268"/>
    </row>
    <row r="491" spans="11:20">
      <c r="K491" s="269"/>
      <c r="T491" s="268"/>
    </row>
    <row r="492" spans="11:20">
      <c r="K492" s="269"/>
      <c r="T492" s="268"/>
    </row>
    <row r="493" spans="11:20">
      <c r="K493" s="269"/>
      <c r="T493" s="268"/>
    </row>
    <row r="494" spans="11:20">
      <c r="K494" s="269"/>
      <c r="T494" s="268"/>
    </row>
    <row r="495" spans="11:20">
      <c r="K495" s="269"/>
      <c r="T495" s="268"/>
    </row>
    <row r="496" spans="11:20">
      <c r="K496" s="269"/>
      <c r="T496" s="268"/>
    </row>
    <row r="497" spans="11:20">
      <c r="K497" s="269"/>
      <c r="T497" s="268"/>
    </row>
    <row r="498" spans="11:20">
      <c r="K498" s="269"/>
      <c r="T498" s="268"/>
    </row>
    <row r="499" spans="11:20">
      <c r="K499" s="269"/>
      <c r="T499" s="268"/>
    </row>
    <row r="500" spans="11:20">
      <c r="K500" s="269"/>
      <c r="T500" s="268"/>
    </row>
    <row r="501" spans="11:20">
      <c r="K501" s="269"/>
      <c r="T501" s="268"/>
    </row>
    <row r="502" spans="11:20">
      <c r="K502" s="269"/>
      <c r="T502" s="268"/>
    </row>
    <row r="503" spans="11:20">
      <c r="K503" s="269"/>
      <c r="T503" s="268"/>
    </row>
    <row r="504" spans="11:20">
      <c r="K504" s="269"/>
      <c r="T504" s="268"/>
    </row>
    <row r="505" spans="11:20">
      <c r="K505" s="269"/>
      <c r="T505" s="268"/>
    </row>
    <row r="506" spans="11:20">
      <c r="K506" s="269"/>
      <c r="T506" s="268"/>
    </row>
    <row r="507" spans="11:20">
      <c r="K507" s="269"/>
      <c r="T507" s="268"/>
    </row>
    <row r="508" spans="11:20">
      <c r="K508" s="269"/>
      <c r="T508" s="268"/>
    </row>
    <row r="509" spans="11:20">
      <c r="K509" s="269"/>
      <c r="T509" s="268"/>
    </row>
    <row r="510" spans="11:20">
      <c r="K510" s="269"/>
      <c r="T510" s="268"/>
    </row>
    <row r="511" spans="11:20">
      <c r="K511" s="269"/>
      <c r="T511" s="268"/>
    </row>
    <row r="512" spans="11:20">
      <c r="K512" s="269"/>
      <c r="T512" s="268"/>
    </row>
    <row r="513" spans="11:20">
      <c r="K513" s="269"/>
      <c r="T513" s="268"/>
    </row>
    <row r="514" spans="11:20">
      <c r="K514" s="269"/>
      <c r="T514" s="268"/>
    </row>
    <row r="515" spans="11:20">
      <c r="K515" s="269"/>
      <c r="T515" s="268"/>
    </row>
    <row r="516" spans="11:20">
      <c r="K516" s="269"/>
      <c r="T516" s="268"/>
    </row>
    <row r="517" spans="11:20">
      <c r="K517" s="269"/>
      <c r="T517" s="268"/>
    </row>
    <row r="518" spans="11:20">
      <c r="K518" s="269"/>
      <c r="T518" s="268"/>
    </row>
    <row r="519" spans="11:20">
      <c r="K519" s="269"/>
      <c r="T519" s="268"/>
    </row>
    <row r="520" spans="11:20">
      <c r="K520" s="269"/>
      <c r="T520" s="268"/>
    </row>
    <row r="521" spans="11:20">
      <c r="K521" s="269"/>
      <c r="T521" s="268"/>
    </row>
    <row r="522" spans="11:20">
      <c r="K522" s="269"/>
      <c r="T522" s="268"/>
    </row>
    <row r="523" spans="11:20">
      <c r="K523" s="269"/>
      <c r="T523" s="268"/>
    </row>
    <row r="524" spans="11:20">
      <c r="K524" s="269"/>
      <c r="T524" s="268"/>
    </row>
    <row r="525" spans="11:20">
      <c r="K525" s="269"/>
      <c r="T525" s="268"/>
    </row>
    <row r="526" spans="11:20">
      <c r="K526" s="269"/>
      <c r="T526" s="268"/>
    </row>
    <row r="527" spans="11:20">
      <c r="K527" s="269"/>
      <c r="T527" s="268"/>
    </row>
    <row r="528" spans="11:20">
      <c r="K528" s="269"/>
      <c r="T528" s="268"/>
    </row>
    <row r="529" spans="11:20">
      <c r="K529" s="269"/>
      <c r="T529" s="268"/>
    </row>
    <row r="530" spans="11:20">
      <c r="K530" s="269"/>
      <c r="T530" s="268"/>
    </row>
    <row r="531" spans="11:20">
      <c r="K531" s="269"/>
      <c r="T531" s="268"/>
    </row>
    <row r="532" spans="11:20">
      <c r="K532" s="269"/>
      <c r="T532" s="268"/>
    </row>
    <row r="533" spans="11:20">
      <c r="K533" s="269"/>
      <c r="T533" s="268"/>
    </row>
    <row r="534" spans="11:20">
      <c r="K534" s="269"/>
      <c r="T534" s="268"/>
    </row>
    <row r="535" spans="11:20">
      <c r="K535" s="269"/>
      <c r="T535" s="268"/>
    </row>
    <row r="536" spans="11:20">
      <c r="K536" s="269"/>
      <c r="T536" s="268"/>
    </row>
    <row r="537" spans="11:20">
      <c r="K537" s="269"/>
      <c r="T537" s="268"/>
    </row>
    <row r="538" spans="11:20">
      <c r="K538" s="269"/>
      <c r="T538" s="268"/>
    </row>
    <row r="539" spans="11:20">
      <c r="K539" s="269"/>
      <c r="T539" s="268"/>
    </row>
    <row r="540" spans="11:20">
      <c r="K540" s="269"/>
      <c r="T540" s="268"/>
    </row>
    <row r="541" spans="11:20">
      <c r="K541" s="269"/>
      <c r="T541" s="268"/>
    </row>
    <row r="542" spans="11:20">
      <c r="K542" s="269"/>
      <c r="T542" s="268"/>
    </row>
    <row r="543" spans="11:20">
      <c r="K543" s="269"/>
      <c r="T543" s="268"/>
    </row>
    <row r="544" spans="11:20">
      <c r="K544" s="269"/>
      <c r="T544" s="268"/>
    </row>
    <row r="545" spans="11:20">
      <c r="K545" s="269"/>
      <c r="T545" s="268"/>
    </row>
    <row r="546" spans="11:20">
      <c r="K546" s="269"/>
      <c r="T546" s="268"/>
    </row>
    <row r="547" spans="11:20">
      <c r="K547" s="269"/>
      <c r="T547" s="268"/>
    </row>
    <row r="548" spans="11:20">
      <c r="K548" s="269"/>
      <c r="T548" s="268"/>
    </row>
    <row r="549" spans="11:20">
      <c r="K549" s="269"/>
      <c r="T549" s="268"/>
    </row>
    <row r="550" spans="11:20">
      <c r="K550" s="269"/>
      <c r="T550" s="268"/>
    </row>
    <row r="551" spans="11:20">
      <c r="K551" s="269"/>
      <c r="T551" s="268"/>
    </row>
    <row r="552" spans="11:20">
      <c r="K552" s="269"/>
      <c r="T552" s="268"/>
    </row>
    <row r="553" spans="11:20">
      <c r="K553" s="269"/>
      <c r="T553" s="268"/>
    </row>
    <row r="554" spans="11:20">
      <c r="K554" s="269"/>
      <c r="T554" s="268"/>
    </row>
    <row r="555" spans="11:20">
      <c r="K555" s="269"/>
      <c r="T555" s="268"/>
    </row>
    <row r="556" spans="11:20">
      <c r="K556" s="269"/>
      <c r="T556" s="268"/>
    </row>
    <row r="557" spans="11:20">
      <c r="K557" s="269"/>
      <c r="T557" s="268"/>
    </row>
    <row r="558" spans="11:20">
      <c r="K558" s="269"/>
      <c r="T558" s="268"/>
    </row>
    <row r="559" spans="11:20">
      <c r="K559" s="269"/>
      <c r="T559" s="268"/>
    </row>
    <row r="560" spans="11:20">
      <c r="K560" s="269"/>
      <c r="T560" s="268"/>
    </row>
    <row r="561" spans="11:20">
      <c r="K561" s="269"/>
      <c r="T561" s="268"/>
    </row>
    <row r="562" spans="11:20">
      <c r="K562" s="269"/>
      <c r="T562" s="268"/>
    </row>
    <row r="563" spans="11:20">
      <c r="K563" s="269"/>
      <c r="T563" s="268"/>
    </row>
    <row r="564" spans="11:20">
      <c r="K564" s="269"/>
      <c r="T564" s="268"/>
    </row>
    <row r="565" spans="11:20">
      <c r="K565" s="269"/>
      <c r="T565" s="268"/>
    </row>
    <row r="566" spans="11:20">
      <c r="K566" s="269"/>
      <c r="T566" s="268"/>
    </row>
    <row r="567" spans="11:20">
      <c r="K567" s="269"/>
      <c r="T567" s="268"/>
    </row>
    <row r="568" spans="11:20">
      <c r="K568" s="269"/>
      <c r="T568" s="268"/>
    </row>
    <row r="569" spans="11:20">
      <c r="K569" s="269"/>
      <c r="T569" s="268"/>
    </row>
    <row r="570" spans="11:20">
      <c r="K570" s="269"/>
      <c r="T570" s="268"/>
    </row>
    <row r="571" spans="11:20">
      <c r="K571" s="269"/>
      <c r="T571" s="268"/>
    </row>
    <row r="572" spans="11:20">
      <c r="K572" s="269"/>
      <c r="T572" s="268"/>
    </row>
    <row r="573" spans="11:20">
      <c r="K573" s="269"/>
      <c r="T573" s="268"/>
    </row>
    <row r="574" spans="11:20">
      <c r="K574" s="269"/>
      <c r="T574" s="268"/>
    </row>
    <row r="575" spans="11:20">
      <c r="K575" s="269"/>
      <c r="T575" s="268"/>
    </row>
    <row r="576" spans="11:20">
      <c r="K576" s="269"/>
      <c r="T576" s="268"/>
    </row>
    <row r="577" spans="11:20">
      <c r="K577" s="269"/>
      <c r="T577" s="268"/>
    </row>
    <row r="578" spans="11:20">
      <c r="K578" s="269"/>
      <c r="T578" s="268"/>
    </row>
    <row r="579" spans="11:20">
      <c r="K579" s="269"/>
      <c r="T579" s="268"/>
    </row>
    <row r="580" spans="11:20">
      <c r="K580" s="269"/>
      <c r="T580" s="268"/>
    </row>
    <row r="581" spans="11:20">
      <c r="K581" s="269"/>
      <c r="T581" s="268"/>
    </row>
    <row r="582" spans="11:20">
      <c r="K582" s="269"/>
      <c r="T582" s="268"/>
    </row>
    <row r="583" spans="11:20">
      <c r="K583" s="269"/>
      <c r="T583" s="268"/>
    </row>
    <row r="584" spans="11:20">
      <c r="K584" s="269"/>
      <c r="T584" s="268"/>
    </row>
    <row r="585" spans="11:20">
      <c r="K585" s="269"/>
      <c r="T585" s="268"/>
    </row>
    <row r="586" spans="11:20">
      <c r="K586" s="269"/>
      <c r="T586" s="268"/>
    </row>
    <row r="587" spans="11:20">
      <c r="K587" s="269"/>
      <c r="T587" s="268"/>
    </row>
    <row r="588" spans="11:20">
      <c r="K588" s="269"/>
      <c r="T588" s="268"/>
    </row>
    <row r="589" spans="11:20">
      <c r="K589" s="269"/>
      <c r="T589" s="268"/>
    </row>
    <row r="590" spans="11:20">
      <c r="K590" s="269"/>
      <c r="T590" s="268"/>
    </row>
    <row r="591" spans="11:20">
      <c r="K591" s="269"/>
      <c r="T591" s="268"/>
    </row>
    <row r="592" spans="11:20">
      <c r="K592" s="269"/>
      <c r="T592" s="268"/>
    </row>
    <row r="593" spans="11:20">
      <c r="K593" s="269"/>
      <c r="T593" s="268"/>
    </row>
    <row r="594" spans="11:20">
      <c r="K594" s="269"/>
      <c r="T594" s="268"/>
    </row>
    <row r="595" spans="11:20">
      <c r="K595" s="269"/>
      <c r="T595" s="268"/>
    </row>
    <row r="596" spans="11:20">
      <c r="K596" s="269"/>
      <c r="T596" s="268"/>
    </row>
    <row r="597" spans="11:20">
      <c r="K597" s="269"/>
      <c r="T597" s="268"/>
    </row>
    <row r="598" spans="11:20">
      <c r="K598" s="269"/>
      <c r="T598" s="268"/>
    </row>
    <row r="599" spans="11:20">
      <c r="K599" s="269"/>
      <c r="T599" s="268"/>
    </row>
    <row r="600" spans="11:20">
      <c r="K600" s="269"/>
      <c r="T600" s="268"/>
    </row>
    <row r="601" spans="11:20">
      <c r="K601" s="269"/>
      <c r="T601" s="268"/>
    </row>
    <row r="602" spans="11:20">
      <c r="K602" s="269"/>
      <c r="T602" s="268"/>
    </row>
    <row r="603" spans="11:20">
      <c r="K603" s="269"/>
      <c r="T603" s="268"/>
    </row>
    <row r="604" spans="11:20">
      <c r="K604" s="269"/>
      <c r="T604" s="268"/>
    </row>
    <row r="605" spans="11:20">
      <c r="K605" s="269"/>
      <c r="T605" s="268"/>
    </row>
    <row r="606" spans="11:20">
      <c r="K606" s="269"/>
      <c r="T606" s="268"/>
    </row>
    <row r="607" spans="11:20">
      <c r="K607" s="269"/>
      <c r="T607" s="268"/>
    </row>
    <row r="608" spans="11:20">
      <c r="K608" s="269"/>
      <c r="T608" s="268"/>
    </row>
    <row r="609" spans="11:20">
      <c r="K609" s="269"/>
      <c r="T609" s="268"/>
    </row>
    <row r="610" spans="11:20">
      <c r="K610" s="269"/>
      <c r="T610" s="268"/>
    </row>
    <row r="611" spans="11:20">
      <c r="K611" s="269"/>
      <c r="T611" s="268"/>
    </row>
    <row r="612" spans="11:20">
      <c r="K612" s="269"/>
      <c r="T612" s="268"/>
    </row>
    <row r="613" spans="11:20">
      <c r="K613" s="269"/>
      <c r="T613" s="268"/>
    </row>
    <row r="614" spans="11:20">
      <c r="K614" s="269"/>
      <c r="T614" s="268"/>
    </row>
    <row r="615" spans="11:20">
      <c r="K615" s="269"/>
      <c r="T615" s="268"/>
    </row>
    <row r="616" spans="11:20">
      <c r="K616" s="269"/>
      <c r="T616" s="268"/>
    </row>
    <row r="617" spans="11:20">
      <c r="K617" s="269"/>
      <c r="T617" s="268"/>
    </row>
    <row r="618" spans="11:20">
      <c r="K618" s="269"/>
      <c r="T618" s="268"/>
    </row>
    <row r="619" spans="11:20">
      <c r="K619" s="269"/>
      <c r="T619" s="268"/>
    </row>
    <row r="620" spans="11:20">
      <c r="K620" s="269"/>
      <c r="T620" s="268"/>
    </row>
    <row r="621" spans="11:20">
      <c r="K621" s="269"/>
      <c r="T621" s="268"/>
    </row>
    <row r="622" spans="11:20">
      <c r="K622" s="269"/>
      <c r="T622" s="268"/>
    </row>
    <row r="623" spans="11:20">
      <c r="K623" s="269"/>
      <c r="T623" s="268"/>
    </row>
    <row r="624" spans="11:20">
      <c r="K624" s="269"/>
      <c r="T624" s="268"/>
    </row>
    <row r="625" spans="11:20">
      <c r="K625" s="269"/>
      <c r="T625" s="268"/>
    </row>
    <row r="626" spans="11:20">
      <c r="K626" s="269"/>
      <c r="T626" s="268"/>
    </row>
    <row r="627" spans="11:20">
      <c r="K627" s="269"/>
      <c r="T627" s="268"/>
    </row>
    <row r="628" spans="11:20">
      <c r="K628" s="269"/>
      <c r="T628" s="268"/>
    </row>
    <row r="629" spans="11:20">
      <c r="K629" s="269"/>
      <c r="T629" s="268"/>
    </row>
    <row r="630" spans="11:20">
      <c r="K630" s="269"/>
      <c r="T630" s="268"/>
    </row>
    <row r="631" spans="11:20">
      <c r="K631" s="269"/>
      <c r="T631" s="268"/>
    </row>
    <row r="632" spans="11:20">
      <c r="K632" s="269"/>
      <c r="T632" s="268"/>
    </row>
    <row r="633" spans="11:20">
      <c r="K633" s="269"/>
      <c r="T633" s="268"/>
    </row>
    <row r="634" spans="11:20">
      <c r="K634" s="269"/>
      <c r="T634" s="268"/>
    </row>
    <row r="635" spans="11:20">
      <c r="K635" s="269"/>
      <c r="T635" s="268"/>
    </row>
    <row r="636" spans="11:20">
      <c r="K636" s="269"/>
      <c r="T636" s="268"/>
    </row>
    <row r="637" spans="11:20">
      <c r="K637" s="269"/>
      <c r="T637" s="268"/>
    </row>
    <row r="638" spans="11:20">
      <c r="K638" s="269"/>
      <c r="T638" s="268"/>
    </row>
    <row r="639" spans="11:20">
      <c r="K639" s="269"/>
      <c r="T639" s="268"/>
    </row>
    <row r="640" spans="11:20">
      <c r="K640" s="269"/>
      <c r="T640" s="268"/>
    </row>
    <row r="641" spans="11:20">
      <c r="K641" s="269"/>
      <c r="T641" s="268"/>
    </row>
    <row r="642" spans="11:20">
      <c r="K642" s="269"/>
      <c r="T642" s="268"/>
    </row>
    <row r="643" spans="11:20">
      <c r="K643" s="269"/>
      <c r="T643" s="268"/>
    </row>
    <row r="644" spans="11:20">
      <c r="K644" s="269"/>
      <c r="T644" s="268"/>
    </row>
    <row r="645" spans="11:20">
      <c r="K645" s="269"/>
      <c r="T645" s="268"/>
    </row>
    <row r="646" spans="11:20">
      <c r="K646" s="269"/>
      <c r="T646" s="268"/>
    </row>
    <row r="647" spans="11:20">
      <c r="K647" s="269"/>
      <c r="T647" s="268"/>
    </row>
    <row r="648" spans="11:20">
      <c r="K648" s="269"/>
      <c r="T648" s="268"/>
    </row>
    <row r="649" spans="11:20">
      <c r="K649" s="269"/>
      <c r="T649" s="268"/>
    </row>
    <row r="650" spans="11:20">
      <c r="K650" s="269"/>
      <c r="T650" s="268"/>
    </row>
    <row r="651" spans="11:20">
      <c r="K651" s="269"/>
      <c r="T651" s="268"/>
    </row>
    <row r="652" spans="11:20">
      <c r="K652" s="269"/>
      <c r="T652" s="268"/>
    </row>
    <row r="653" spans="11:20">
      <c r="K653" s="269"/>
      <c r="T653" s="268"/>
    </row>
    <row r="654" spans="11:20">
      <c r="K654" s="269"/>
      <c r="T654" s="268"/>
    </row>
    <row r="655" spans="11:20">
      <c r="K655" s="269"/>
      <c r="T655" s="268"/>
    </row>
    <row r="656" spans="11:20">
      <c r="K656" s="269"/>
      <c r="T656" s="268"/>
    </row>
    <row r="657" spans="11:20">
      <c r="K657" s="269"/>
      <c r="T657" s="268"/>
    </row>
    <row r="658" spans="11:20">
      <c r="K658" s="269"/>
      <c r="T658" s="268"/>
    </row>
    <row r="659" spans="11:20">
      <c r="K659" s="269"/>
      <c r="T659" s="268"/>
    </row>
    <row r="660" spans="11:20">
      <c r="K660" s="269"/>
      <c r="T660" s="268"/>
    </row>
    <row r="661" spans="11:20">
      <c r="K661" s="269"/>
      <c r="T661" s="268"/>
    </row>
    <row r="662" spans="11:20">
      <c r="K662" s="269"/>
      <c r="T662" s="268"/>
    </row>
    <row r="663" spans="11:20">
      <c r="K663" s="269"/>
      <c r="T663" s="268"/>
    </row>
    <row r="664" spans="11:20">
      <c r="K664" s="269"/>
      <c r="T664" s="268"/>
    </row>
    <row r="665" spans="11:20">
      <c r="K665" s="269"/>
      <c r="T665" s="268"/>
    </row>
    <row r="666" spans="11:20">
      <c r="K666" s="269"/>
      <c r="T666" s="268"/>
    </row>
    <row r="667" spans="11:20">
      <c r="K667" s="269"/>
      <c r="T667" s="268"/>
    </row>
    <row r="668" spans="11:20">
      <c r="K668" s="269"/>
      <c r="T668" s="268"/>
    </row>
    <row r="669" spans="11:20">
      <c r="K669" s="269"/>
      <c r="T669" s="268"/>
    </row>
    <row r="670" spans="11:20">
      <c r="K670" s="269"/>
      <c r="T670" s="268"/>
    </row>
    <row r="671" spans="11:20">
      <c r="K671" s="269"/>
      <c r="T671" s="268"/>
    </row>
    <row r="672" spans="11:20">
      <c r="K672" s="269"/>
      <c r="T672" s="268"/>
    </row>
    <row r="673" spans="11:20">
      <c r="K673" s="269"/>
      <c r="T673" s="268"/>
    </row>
    <row r="674" spans="11:20">
      <c r="K674" s="269"/>
      <c r="T674" s="268"/>
    </row>
    <row r="675" spans="11:20">
      <c r="K675" s="269"/>
      <c r="T675" s="268"/>
    </row>
    <row r="676" spans="11:20">
      <c r="K676" s="269"/>
      <c r="T676" s="268"/>
    </row>
    <row r="677" spans="11:20">
      <c r="K677" s="269"/>
      <c r="T677" s="268"/>
    </row>
    <row r="678" spans="11:20">
      <c r="K678" s="269"/>
      <c r="T678" s="268"/>
    </row>
    <row r="679" spans="11:20">
      <c r="K679" s="269"/>
      <c r="T679" s="268"/>
    </row>
    <row r="680" spans="11:20">
      <c r="K680" s="269"/>
      <c r="T680" s="268"/>
    </row>
    <row r="681" spans="11:20">
      <c r="K681" s="269"/>
      <c r="T681" s="268"/>
    </row>
    <row r="682" spans="11:20">
      <c r="K682" s="269"/>
      <c r="T682" s="268"/>
    </row>
    <row r="683" spans="11:20">
      <c r="K683" s="269"/>
      <c r="T683" s="268"/>
    </row>
    <row r="684" spans="11:20">
      <c r="K684" s="269"/>
      <c r="T684" s="268"/>
    </row>
    <row r="685" spans="11:20">
      <c r="K685" s="269"/>
      <c r="T685" s="268"/>
    </row>
    <row r="686" spans="11:20">
      <c r="K686" s="269"/>
      <c r="T686" s="268"/>
    </row>
    <row r="687" spans="11:20">
      <c r="K687" s="269"/>
      <c r="T687" s="268"/>
    </row>
    <row r="688" spans="11:20">
      <c r="K688" s="269"/>
      <c r="T688" s="268"/>
    </row>
    <row r="689" spans="11:20">
      <c r="K689" s="269"/>
      <c r="T689" s="268"/>
    </row>
    <row r="690" spans="11:20">
      <c r="K690" s="269"/>
      <c r="T690" s="268"/>
    </row>
    <row r="691" spans="11:20">
      <c r="K691" s="269"/>
      <c r="T691" s="268"/>
    </row>
    <row r="692" spans="11:20">
      <c r="K692" s="269"/>
      <c r="T692" s="268"/>
    </row>
    <row r="693" spans="11:20">
      <c r="K693" s="269"/>
      <c r="T693" s="268"/>
    </row>
    <row r="694" spans="11:20">
      <c r="K694" s="269"/>
      <c r="T694" s="268"/>
    </row>
    <row r="695" spans="11:20">
      <c r="K695" s="269"/>
      <c r="T695" s="268"/>
    </row>
    <row r="696" spans="11:20">
      <c r="K696" s="269"/>
      <c r="T696" s="268"/>
    </row>
    <row r="697" spans="11:20">
      <c r="K697" s="269"/>
      <c r="T697" s="268"/>
    </row>
    <row r="698" spans="11:20">
      <c r="K698" s="269"/>
      <c r="T698" s="268"/>
    </row>
    <row r="699" spans="11:20">
      <c r="K699" s="269"/>
      <c r="T699" s="268"/>
    </row>
    <row r="700" spans="11:20">
      <c r="K700" s="269"/>
      <c r="T700" s="268"/>
    </row>
    <row r="701" spans="11:20">
      <c r="K701" s="269"/>
      <c r="T701" s="268"/>
    </row>
    <row r="702" spans="11:20">
      <c r="K702" s="269"/>
      <c r="T702" s="268"/>
    </row>
    <row r="703" spans="11:20">
      <c r="K703" s="269"/>
      <c r="T703" s="268"/>
    </row>
    <row r="704" spans="11:20">
      <c r="K704" s="269"/>
      <c r="T704" s="268"/>
    </row>
    <row r="705" spans="11:20">
      <c r="K705" s="269"/>
      <c r="T705" s="268"/>
    </row>
    <row r="706" spans="11:20">
      <c r="K706" s="269"/>
      <c r="T706" s="268"/>
    </row>
    <row r="707" spans="11:20">
      <c r="K707" s="269"/>
      <c r="T707" s="268"/>
    </row>
    <row r="708" spans="11:20">
      <c r="K708" s="269"/>
      <c r="T708" s="268"/>
    </row>
    <row r="709" spans="11:20">
      <c r="K709" s="269"/>
      <c r="T709" s="268"/>
    </row>
    <row r="710" spans="11:20">
      <c r="K710" s="269"/>
      <c r="T710" s="268"/>
    </row>
    <row r="711" spans="11:20">
      <c r="K711" s="269"/>
      <c r="T711" s="268"/>
    </row>
    <row r="712" spans="11:20">
      <c r="K712" s="269"/>
      <c r="T712" s="268"/>
    </row>
    <row r="713" spans="11:20">
      <c r="K713" s="269"/>
      <c r="T713" s="268"/>
    </row>
    <row r="714" spans="11:20">
      <c r="K714" s="269"/>
      <c r="T714" s="268"/>
    </row>
    <row r="715" spans="11:20">
      <c r="K715" s="269"/>
      <c r="T715" s="268"/>
    </row>
    <row r="716" spans="11:20">
      <c r="K716" s="269"/>
      <c r="T716" s="268"/>
    </row>
    <row r="717" spans="11:20">
      <c r="K717" s="269"/>
      <c r="T717" s="268"/>
    </row>
    <row r="718" spans="11:20">
      <c r="K718" s="269"/>
      <c r="T718" s="268"/>
    </row>
    <row r="719" spans="11:20">
      <c r="K719" s="269"/>
      <c r="T719" s="268"/>
    </row>
    <row r="720" spans="11:20">
      <c r="K720" s="269"/>
      <c r="T720" s="268"/>
    </row>
    <row r="721" spans="11:20">
      <c r="K721" s="269"/>
      <c r="T721" s="268"/>
    </row>
    <row r="722" spans="11:20">
      <c r="K722" s="269"/>
      <c r="T722" s="268"/>
    </row>
    <row r="723" spans="11:20">
      <c r="K723" s="269"/>
      <c r="T723" s="268"/>
    </row>
    <row r="724" spans="11:20">
      <c r="K724" s="269"/>
      <c r="T724" s="268"/>
    </row>
    <row r="725" spans="11:20">
      <c r="K725" s="269"/>
      <c r="T725" s="268"/>
    </row>
    <row r="726" spans="11:20">
      <c r="K726" s="269"/>
      <c r="T726" s="268"/>
    </row>
    <row r="727" spans="11:20">
      <c r="K727" s="269"/>
      <c r="T727" s="268"/>
    </row>
    <row r="728" spans="11:20">
      <c r="K728" s="269"/>
      <c r="T728" s="268"/>
    </row>
    <row r="729" spans="11:20">
      <c r="K729" s="269"/>
      <c r="T729" s="268"/>
    </row>
    <row r="730" spans="11:20">
      <c r="K730" s="269"/>
      <c r="T730" s="268"/>
    </row>
    <row r="731" spans="11:20">
      <c r="K731" s="269"/>
      <c r="T731" s="268"/>
    </row>
    <row r="732" spans="11:20">
      <c r="K732" s="269"/>
      <c r="T732" s="268"/>
    </row>
    <row r="733" spans="11:20">
      <c r="K733" s="269"/>
      <c r="T733" s="268"/>
    </row>
    <row r="734" spans="11:20">
      <c r="K734" s="269"/>
      <c r="T734" s="268"/>
    </row>
    <row r="735" spans="11:20">
      <c r="K735" s="269"/>
      <c r="T735" s="268"/>
    </row>
    <row r="736" spans="11:20">
      <c r="K736" s="269"/>
      <c r="T736" s="268"/>
    </row>
    <row r="737" spans="11:20">
      <c r="K737" s="269"/>
      <c r="T737" s="268"/>
    </row>
    <row r="738" spans="11:20">
      <c r="K738" s="269"/>
      <c r="T738" s="268"/>
    </row>
    <row r="739" spans="11:20">
      <c r="K739" s="269"/>
      <c r="T739" s="268"/>
    </row>
    <row r="740" spans="11:20">
      <c r="K740" s="269"/>
      <c r="T740" s="268"/>
    </row>
    <row r="741" spans="11:20">
      <c r="K741" s="269"/>
      <c r="T741" s="268"/>
    </row>
    <row r="742" spans="11:20">
      <c r="K742" s="269"/>
      <c r="T742" s="268"/>
    </row>
    <row r="743" spans="11:20">
      <c r="K743" s="269"/>
      <c r="T743" s="268"/>
    </row>
    <row r="744" spans="11:20">
      <c r="K744" s="269"/>
      <c r="T744" s="268"/>
    </row>
    <row r="745" spans="11:20">
      <c r="K745" s="269"/>
      <c r="T745" s="268"/>
    </row>
    <row r="746" spans="11:20">
      <c r="K746" s="269"/>
      <c r="T746" s="268"/>
    </row>
    <row r="747" spans="11:20">
      <c r="K747" s="269"/>
      <c r="T747" s="268"/>
    </row>
    <row r="748" spans="11:20">
      <c r="K748" s="269"/>
      <c r="T748" s="268"/>
    </row>
    <row r="749" spans="11:20">
      <c r="K749" s="269"/>
      <c r="T749" s="268"/>
    </row>
    <row r="750" spans="11:20">
      <c r="K750" s="269"/>
      <c r="T750" s="268"/>
    </row>
    <row r="751" spans="11:20">
      <c r="K751" s="269"/>
      <c r="T751" s="268"/>
    </row>
    <row r="752" spans="11:20">
      <c r="K752" s="269"/>
      <c r="T752" s="268"/>
    </row>
    <row r="753" spans="11:20">
      <c r="K753" s="269"/>
      <c r="T753" s="268"/>
    </row>
    <row r="754" spans="11:20">
      <c r="K754" s="269"/>
      <c r="T754" s="268"/>
    </row>
    <row r="755" spans="11:20">
      <c r="K755" s="269"/>
      <c r="T755" s="268"/>
    </row>
    <row r="756" spans="11:20">
      <c r="K756" s="269"/>
      <c r="T756" s="268"/>
    </row>
    <row r="757" spans="11:20">
      <c r="K757" s="269"/>
      <c r="T757" s="268"/>
    </row>
    <row r="758" spans="11:20">
      <c r="K758" s="269"/>
      <c r="T758" s="268"/>
    </row>
    <row r="759" spans="11:20">
      <c r="K759" s="269"/>
      <c r="T759" s="268"/>
    </row>
    <row r="760" spans="11:20">
      <c r="K760" s="269"/>
      <c r="T760" s="268"/>
    </row>
    <row r="761" spans="11:20">
      <c r="K761" s="269"/>
      <c r="T761" s="268"/>
    </row>
    <row r="762" spans="11:20">
      <c r="K762" s="269"/>
      <c r="T762" s="268"/>
    </row>
    <row r="763" spans="11:20">
      <c r="K763" s="269"/>
      <c r="T763" s="268"/>
    </row>
    <row r="764" spans="11:20">
      <c r="K764" s="269"/>
      <c r="T764" s="268"/>
    </row>
    <row r="765" spans="11:20">
      <c r="K765" s="269"/>
      <c r="T765" s="268"/>
    </row>
    <row r="766" spans="11:20">
      <c r="K766" s="269"/>
      <c r="T766" s="268"/>
    </row>
    <row r="767" spans="11:20">
      <c r="K767" s="269"/>
      <c r="T767" s="268"/>
    </row>
    <row r="768" spans="11:20">
      <c r="K768" s="269"/>
      <c r="T768" s="268"/>
    </row>
    <row r="769" spans="11:20">
      <c r="K769" s="269"/>
      <c r="T769" s="268"/>
    </row>
    <row r="770" spans="11:20">
      <c r="K770" s="269"/>
      <c r="T770" s="268"/>
    </row>
    <row r="771" spans="11:20">
      <c r="K771" s="269"/>
      <c r="T771" s="268"/>
    </row>
    <row r="772" spans="11:20">
      <c r="K772" s="269"/>
      <c r="T772" s="268"/>
    </row>
    <row r="773" spans="11:20">
      <c r="K773" s="269"/>
      <c r="T773" s="268"/>
    </row>
    <row r="774" spans="11:20">
      <c r="K774" s="269"/>
      <c r="T774" s="268"/>
    </row>
    <row r="775" spans="11:20">
      <c r="K775" s="269"/>
      <c r="T775" s="268"/>
    </row>
    <row r="776" spans="11:20">
      <c r="K776" s="269"/>
      <c r="T776" s="268"/>
    </row>
    <row r="777" spans="11:20">
      <c r="K777" s="269"/>
      <c r="T777" s="268"/>
    </row>
    <row r="778" spans="11:20">
      <c r="K778" s="269"/>
      <c r="T778" s="268"/>
    </row>
    <row r="779" spans="11:20">
      <c r="K779" s="269"/>
      <c r="T779" s="268"/>
    </row>
    <row r="780" spans="11:20">
      <c r="K780" s="269"/>
      <c r="T780" s="268"/>
    </row>
    <row r="781" spans="11:20">
      <c r="K781" s="269"/>
      <c r="T781" s="268"/>
    </row>
    <row r="782" spans="11:20">
      <c r="K782" s="269"/>
      <c r="T782" s="268"/>
    </row>
    <row r="783" spans="11:20">
      <c r="K783" s="269"/>
      <c r="T783" s="268"/>
    </row>
    <row r="784" spans="11:20">
      <c r="K784" s="269"/>
      <c r="T784" s="268"/>
    </row>
    <row r="785" spans="11:20">
      <c r="K785" s="269"/>
      <c r="T785" s="268"/>
    </row>
    <row r="786" spans="11:20">
      <c r="K786" s="269"/>
      <c r="T786" s="268"/>
    </row>
    <row r="787" spans="11:20">
      <c r="K787" s="269"/>
      <c r="T787" s="268"/>
    </row>
    <row r="788" spans="11:20">
      <c r="K788" s="269"/>
      <c r="T788" s="268"/>
    </row>
    <row r="789" spans="11:20">
      <c r="K789" s="269"/>
      <c r="T789" s="268"/>
    </row>
    <row r="790" spans="11:20">
      <c r="K790" s="269"/>
      <c r="T790" s="268"/>
    </row>
    <row r="791" spans="11:20">
      <c r="K791" s="269"/>
      <c r="T791" s="268"/>
    </row>
    <row r="792" spans="11:20">
      <c r="K792" s="269"/>
      <c r="T792" s="268"/>
    </row>
    <row r="793" spans="11:20">
      <c r="K793" s="269"/>
      <c r="T793" s="268"/>
    </row>
    <row r="794" spans="11:20">
      <c r="K794" s="269"/>
      <c r="T794" s="268"/>
    </row>
    <row r="795" spans="11:20">
      <c r="K795" s="269"/>
      <c r="T795" s="268"/>
    </row>
    <row r="796" spans="11:20">
      <c r="K796" s="269"/>
      <c r="T796" s="268"/>
    </row>
    <row r="797" spans="11:20">
      <c r="K797" s="269"/>
      <c r="T797" s="268"/>
    </row>
    <row r="798" spans="11:20">
      <c r="K798" s="269"/>
      <c r="T798" s="268"/>
    </row>
    <row r="799" spans="11:20">
      <c r="K799" s="269"/>
      <c r="T799" s="268"/>
    </row>
    <row r="800" spans="11:20">
      <c r="K800" s="269"/>
      <c r="T800" s="268"/>
    </row>
    <row r="801" spans="11:20">
      <c r="K801" s="269"/>
      <c r="T801" s="268"/>
    </row>
    <row r="802" spans="11:20">
      <c r="K802" s="269"/>
      <c r="T802" s="268"/>
    </row>
    <row r="803" spans="11:20">
      <c r="K803" s="269"/>
      <c r="T803" s="268"/>
    </row>
    <row r="804" spans="11:20">
      <c r="K804" s="269"/>
      <c r="T804" s="268"/>
    </row>
    <row r="805" spans="11:20">
      <c r="K805" s="269"/>
      <c r="T805" s="268"/>
    </row>
    <row r="806" spans="11:20">
      <c r="K806" s="269"/>
      <c r="T806" s="268"/>
    </row>
    <row r="807" spans="11:20">
      <c r="K807" s="269"/>
      <c r="T807" s="268"/>
    </row>
    <row r="808" spans="11:20">
      <c r="K808" s="269"/>
      <c r="T808" s="268"/>
    </row>
    <row r="809" spans="11:20">
      <c r="K809" s="269"/>
      <c r="T809" s="268"/>
    </row>
    <row r="810" spans="11:20">
      <c r="K810" s="269"/>
      <c r="T810" s="268"/>
    </row>
    <row r="811" spans="11:20">
      <c r="K811" s="269"/>
      <c r="T811" s="268"/>
    </row>
    <row r="812" spans="11:20">
      <c r="K812" s="269"/>
      <c r="T812" s="268"/>
    </row>
    <row r="813" spans="11:20">
      <c r="K813" s="269"/>
      <c r="T813" s="268"/>
    </row>
    <row r="814" spans="11:20">
      <c r="K814" s="269"/>
      <c r="T814" s="268"/>
    </row>
    <row r="815" spans="11:20">
      <c r="K815" s="269"/>
      <c r="T815" s="268"/>
    </row>
    <row r="816" spans="11:20">
      <c r="K816" s="269"/>
      <c r="T816" s="268"/>
    </row>
    <row r="817" spans="11:20">
      <c r="K817" s="269"/>
      <c r="T817" s="268"/>
    </row>
    <row r="818" spans="11:20">
      <c r="K818" s="269"/>
      <c r="T818" s="268"/>
    </row>
    <row r="819" spans="11:20">
      <c r="K819" s="269"/>
      <c r="T819" s="268"/>
    </row>
    <row r="820" spans="11:20">
      <c r="K820" s="269"/>
      <c r="T820" s="268"/>
    </row>
    <row r="821" spans="11:20">
      <c r="K821" s="269"/>
      <c r="T821" s="268"/>
    </row>
    <row r="822" spans="11:20">
      <c r="K822" s="269"/>
      <c r="T822" s="268"/>
    </row>
    <row r="823" spans="11:20">
      <c r="K823" s="269"/>
      <c r="T823" s="268"/>
    </row>
    <row r="824" spans="11:20">
      <c r="K824" s="269"/>
      <c r="T824" s="268"/>
    </row>
    <row r="825" spans="11:20">
      <c r="K825" s="269"/>
      <c r="T825" s="268"/>
    </row>
    <row r="826" spans="11:20">
      <c r="K826" s="269"/>
      <c r="T826" s="268"/>
    </row>
    <row r="827" spans="11:20">
      <c r="K827" s="269"/>
      <c r="T827" s="268"/>
    </row>
    <row r="828" spans="11:20">
      <c r="K828" s="269"/>
      <c r="T828" s="268"/>
    </row>
    <row r="829" spans="11:20">
      <c r="K829" s="269"/>
      <c r="T829" s="268"/>
    </row>
    <row r="830" spans="11:20">
      <c r="K830" s="269"/>
      <c r="T830" s="268"/>
    </row>
    <row r="831" spans="11:20">
      <c r="K831" s="269"/>
      <c r="T831" s="268"/>
    </row>
    <row r="832" spans="11:20">
      <c r="K832" s="269"/>
      <c r="T832" s="268"/>
    </row>
    <row r="833" spans="11:20">
      <c r="K833" s="269"/>
      <c r="T833" s="268"/>
    </row>
    <row r="834" spans="11:20">
      <c r="K834" s="269"/>
      <c r="T834" s="268"/>
    </row>
    <row r="835" spans="11:20">
      <c r="K835" s="269"/>
      <c r="T835" s="268"/>
    </row>
    <row r="836" spans="11:20">
      <c r="K836" s="269"/>
      <c r="T836" s="268"/>
    </row>
    <row r="837" spans="11:20">
      <c r="K837" s="269"/>
      <c r="T837" s="268"/>
    </row>
    <row r="838" spans="11:20">
      <c r="K838" s="269"/>
      <c r="T838" s="268"/>
    </row>
    <row r="839" spans="11:20">
      <c r="K839" s="269"/>
      <c r="T839" s="268"/>
    </row>
    <row r="840" spans="11:20">
      <c r="K840" s="269"/>
      <c r="T840" s="268"/>
    </row>
    <row r="841" spans="11:20">
      <c r="K841" s="269"/>
      <c r="T841" s="268"/>
    </row>
    <row r="842" spans="11:20">
      <c r="K842" s="269"/>
      <c r="T842" s="268"/>
    </row>
    <row r="843" spans="11:20">
      <c r="K843" s="269"/>
      <c r="T843" s="268"/>
    </row>
    <row r="844" spans="11:20">
      <c r="K844" s="269"/>
      <c r="T844" s="268"/>
    </row>
    <row r="845" spans="11:20">
      <c r="K845" s="269"/>
      <c r="T845" s="268"/>
    </row>
    <row r="846" spans="11:20">
      <c r="K846" s="269"/>
      <c r="T846" s="268"/>
    </row>
    <row r="847" spans="11:20">
      <c r="K847" s="269"/>
      <c r="T847" s="268"/>
    </row>
    <row r="848" spans="11:20">
      <c r="K848" s="269"/>
      <c r="T848" s="268"/>
    </row>
    <row r="849" spans="11:20">
      <c r="K849" s="269"/>
      <c r="T849" s="268"/>
    </row>
    <row r="850" spans="11:20">
      <c r="K850" s="269"/>
      <c r="T850" s="268"/>
    </row>
    <row r="851" spans="11:20">
      <c r="K851" s="269"/>
      <c r="T851" s="268"/>
    </row>
    <row r="852" spans="11:20">
      <c r="K852" s="269"/>
      <c r="T852" s="268"/>
    </row>
    <row r="853" spans="11:20">
      <c r="K853" s="269"/>
      <c r="T853" s="268"/>
    </row>
    <row r="854" spans="11:20">
      <c r="K854" s="269"/>
      <c r="T854" s="268"/>
    </row>
    <row r="855" spans="11:20">
      <c r="K855" s="269"/>
      <c r="T855" s="268"/>
    </row>
    <row r="856" spans="11:20">
      <c r="K856" s="269"/>
      <c r="T856" s="268"/>
    </row>
    <row r="857" spans="11:20">
      <c r="K857" s="269"/>
      <c r="T857" s="268"/>
    </row>
    <row r="858" spans="11:20">
      <c r="K858" s="269"/>
      <c r="T858" s="268"/>
    </row>
    <row r="859" spans="11:20">
      <c r="K859" s="269"/>
      <c r="T859" s="268"/>
    </row>
    <row r="860" spans="11:20">
      <c r="K860" s="269"/>
      <c r="T860" s="268"/>
    </row>
    <row r="861" spans="11:20">
      <c r="K861" s="269"/>
      <c r="T861" s="268"/>
    </row>
    <row r="862" spans="11:20">
      <c r="K862" s="269"/>
      <c r="T862" s="268"/>
    </row>
    <row r="863" spans="11:20">
      <c r="K863" s="269"/>
      <c r="T863" s="268"/>
    </row>
    <row r="864" spans="11:20">
      <c r="K864" s="269"/>
      <c r="T864" s="268"/>
    </row>
    <row r="865" spans="11:20">
      <c r="K865" s="269"/>
      <c r="T865" s="268"/>
    </row>
    <row r="866" spans="11:20">
      <c r="K866" s="269"/>
      <c r="T866" s="268"/>
    </row>
    <row r="867" spans="11:20">
      <c r="K867" s="269"/>
      <c r="T867" s="268"/>
    </row>
    <row r="868" spans="11:20">
      <c r="K868" s="269"/>
      <c r="T868" s="268"/>
    </row>
    <row r="869" spans="11:20">
      <c r="K869" s="269"/>
      <c r="T869" s="268"/>
    </row>
    <row r="870" spans="11:20">
      <c r="K870" s="269"/>
      <c r="T870" s="268"/>
    </row>
    <row r="871" spans="11:20">
      <c r="K871" s="269"/>
      <c r="T871" s="268"/>
    </row>
    <row r="872" spans="11:20">
      <c r="K872" s="269"/>
      <c r="T872" s="268"/>
    </row>
    <row r="873" spans="11:20">
      <c r="K873" s="269"/>
      <c r="T873" s="268"/>
    </row>
    <row r="874" spans="11:20">
      <c r="K874" s="269"/>
      <c r="T874" s="268"/>
    </row>
    <row r="875" spans="11:20">
      <c r="K875" s="269"/>
      <c r="T875" s="268"/>
    </row>
    <row r="876" spans="11:20">
      <c r="K876" s="269"/>
      <c r="T876" s="268"/>
    </row>
    <row r="877" spans="11:20">
      <c r="K877" s="269"/>
      <c r="T877" s="268"/>
    </row>
    <row r="878" spans="11:20">
      <c r="K878" s="269"/>
      <c r="T878" s="268"/>
    </row>
    <row r="879" spans="11:20">
      <c r="K879" s="269"/>
      <c r="T879" s="268"/>
    </row>
    <row r="880" spans="11:20">
      <c r="K880" s="269"/>
      <c r="T880" s="268"/>
    </row>
    <row r="881" spans="11:20">
      <c r="K881" s="269"/>
      <c r="T881" s="268"/>
    </row>
    <row r="882" spans="11:20">
      <c r="K882" s="269"/>
      <c r="T882" s="268"/>
    </row>
    <row r="883" spans="11:20">
      <c r="K883" s="269"/>
      <c r="T883" s="268"/>
    </row>
    <row r="884" spans="11:20">
      <c r="K884" s="269"/>
      <c r="T884" s="268"/>
    </row>
    <row r="885" spans="11:20">
      <c r="K885" s="269"/>
      <c r="T885" s="268"/>
    </row>
    <row r="886" spans="11:20">
      <c r="K886" s="269"/>
      <c r="T886" s="268"/>
    </row>
    <row r="887" spans="11:20">
      <c r="K887" s="269"/>
      <c r="T887" s="268"/>
    </row>
    <row r="888" spans="11:20">
      <c r="K888" s="269"/>
      <c r="T888" s="268"/>
    </row>
    <row r="889" spans="11:20">
      <c r="K889" s="269"/>
      <c r="T889" s="268"/>
    </row>
    <row r="890" spans="11:20">
      <c r="K890" s="269"/>
      <c r="T890" s="268"/>
    </row>
    <row r="891" spans="11:20">
      <c r="K891" s="269"/>
      <c r="T891" s="268"/>
    </row>
    <row r="892" spans="11:20">
      <c r="K892" s="269"/>
      <c r="T892" s="268"/>
    </row>
    <row r="893" spans="11:20">
      <c r="K893" s="269"/>
      <c r="T893" s="268"/>
    </row>
    <row r="894" spans="11:20">
      <c r="K894" s="269"/>
      <c r="T894" s="268"/>
    </row>
    <row r="895" spans="11:20">
      <c r="K895" s="269"/>
      <c r="T895" s="268"/>
    </row>
    <row r="896" spans="11:20">
      <c r="K896" s="269"/>
      <c r="T896" s="268"/>
    </row>
    <row r="897" spans="11:20">
      <c r="K897" s="269"/>
      <c r="T897" s="268"/>
    </row>
    <row r="898" spans="11:20">
      <c r="K898" s="269"/>
      <c r="T898" s="268"/>
    </row>
    <row r="899" spans="11:20">
      <c r="K899" s="269"/>
      <c r="T899" s="268"/>
    </row>
    <row r="900" spans="11:20">
      <c r="K900" s="269"/>
      <c r="T900" s="268"/>
    </row>
    <row r="901" spans="11:20">
      <c r="K901" s="269"/>
      <c r="T901" s="268"/>
    </row>
    <row r="902" spans="11:20">
      <c r="K902" s="269"/>
      <c r="T902" s="268"/>
    </row>
    <row r="903" spans="11:20">
      <c r="K903" s="269"/>
      <c r="T903" s="268"/>
    </row>
    <row r="904" spans="11:20">
      <c r="K904" s="269"/>
      <c r="T904" s="268"/>
    </row>
    <row r="905" spans="11:20">
      <c r="K905" s="269"/>
      <c r="T905" s="268"/>
    </row>
    <row r="906" spans="11:20">
      <c r="K906" s="269"/>
      <c r="T906" s="268"/>
    </row>
    <row r="907" spans="11:20">
      <c r="K907" s="269"/>
      <c r="T907" s="268"/>
    </row>
    <row r="908" spans="11:20">
      <c r="K908" s="269"/>
      <c r="T908" s="268"/>
    </row>
    <row r="909" spans="11:20">
      <c r="K909" s="269"/>
      <c r="T909" s="268"/>
    </row>
    <row r="910" spans="11:20">
      <c r="K910" s="269"/>
      <c r="T910" s="268"/>
    </row>
    <row r="911" spans="11:20">
      <c r="K911" s="269"/>
      <c r="T911" s="268"/>
    </row>
    <row r="912" spans="11:20">
      <c r="K912" s="269"/>
      <c r="T912" s="268"/>
    </row>
    <row r="913" spans="11:20">
      <c r="K913" s="269"/>
      <c r="T913" s="268"/>
    </row>
    <row r="914" spans="11:20">
      <c r="K914" s="269"/>
      <c r="T914" s="268"/>
    </row>
    <row r="915" spans="11:20">
      <c r="K915" s="269"/>
      <c r="T915" s="268"/>
    </row>
    <row r="916" spans="11:20">
      <c r="K916" s="269"/>
      <c r="T916" s="268"/>
    </row>
    <row r="917" spans="11:20">
      <c r="K917" s="269"/>
      <c r="T917" s="268"/>
    </row>
    <row r="918" spans="11:20">
      <c r="K918" s="269"/>
      <c r="T918" s="268"/>
    </row>
    <row r="919" spans="11:20">
      <c r="K919" s="269"/>
      <c r="T919" s="268"/>
    </row>
    <row r="920" spans="11:20">
      <c r="K920" s="269"/>
      <c r="T920" s="268"/>
    </row>
    <row r="921" spans="11:20">
      <c r="K921" s="269"/>
      <c r="T921" s="268"/>
    </row>
    <row r="922" spans="11:20">
      <c r="K922" s="269"/>
      <c r="T922" s="268"/>
    </row>
    <row r="923" spans="11:20">
      <c r="K923" s="269"/>
      <c r="T923" s="268"/>
    </row>
    <row r="924" spans="11:20">
      <c r="K924" s="269"/>
      <c r="T924" s="268"/>
    </row>
    <row r="925" spans="11:20">
      <c r="K925" s="269"/>
      <c r="T925" s="268"/>
    </row>
    <row r="926" spans="11:20">
      <c r="K926" s="269"/>
      <c r="T926" s="268"/>
    </row>
    <row r="927" spans="11:20">
      <c r="K927" s="269"/>
      <c r="T927" s="268"/>
    </row>
    <row r="928" spans="11:20">
      <c r="K928" s="269"/>
      <c r="T928" s="268"/>
    </row>
    <row r="929" spans="11:20">
      <c r="K929" s="269"/>
      <c r="T929" s="268"/>
    </row>
    <row r="930" spans="11:20">
      <c r="K930" s="269"/>
      <c r="T930" s="268"/>
    </row>
    <row r="931" spans="11:20">
      <c r="K931" s="269"/>
      <c r="T931" s="268"/>
    </row>
    <row r="932" spans="11:20">
      <c r="K932" s="269"/>
      <c r="T932" s="268"/>
    </row>
    <row r="933" spans="11:20">
      <c r="K933" s="269"/>
      <c r="T933" s="268"/>
    </row>
    <row r="934" spans="11:20">
      <c r="K934" s="269"/>
      <c r="T934" s="268"/>
    </row>
    <row r="935" spans="11:20">
      <c r="K935" s="269"/>
      <c r="T935" s="268"/>
    </row>
    <row r="936" spans="11:20">
      <c r="K936" s="269"/>
      <c r="T936" s="268"/>
    </row>
    <row r="937" spans="11:20">
      <c r="K937" s="269"/>
      <c r="T937" s="268"/>
    </row>
    <row r="938" spans="11:20">
      <c r="K938" s="269"/>
      <c r="T938" s="268"/>
    </row>
    <row r="939" spans="11:20">
      <c r="K939" s="269"/>
      <c r="T939" s="268"/>
    </row>
    <row r="940" spans="11:20">
      <c r="K940" s="269"/>
      <c r="T940" s="268"/>
    </row>
    <row r="941" spans="11:20">
      <c r="K941" s="269"/>
      <c r="T941" s="268"/>
    </row>
    <row r="942" spans="11:20">
      <c r="K942" s="269"/>
      <c r="T942" s="268"/>
    </row>
    <row r="943" spans="11:20">
      <c r="K943" s="269"/>
      <c r="T943" s="268"/>
    </row>
    <row r="944" spans="11:20">
      <c r="K944" s="269"/>
      <c r="T944" s="268"/>
    </row>
    <row r="945" spans="11:20">
      <c r="K945" s="269"/>
      <c r="T945" s="268"/>
    </row>
    <row r="946" spans="11:20">
      <c r="K946" s="269"/>
      <c r="T946" s="268"/>
    </row>
    <row r="947" spans="11:20">
      <c r="K947" s="269"/>
      <c r="T947" s="268"/>
    </row>
    <row r="948" spans="11:20">
      <c r="K948" s="269"/>
      <c r="T948" s="268"/>
    </row>
    <row r="949" spans="11:20">
      <c r="K949" s="269"/>
      <c r="T949" s="268"/>
    </row>
    <row r="950" spans="11:20">
      <c r="K950" s="269"/>
      <c r="T950" s="268"/>
    </row>
    <row r="951" spans="11:20">
      <c r="K951" s="269"/>
      <c r="T951" s="268"/>
    </row>
    <row r="952" spans="11:20">
      <c r="K952" s="269"/>
      <c r="T952" s="268"/>
    </row>
    <row r="953" spans="11:20">
      <c r="K953" s="269"/>
      <c r="T953" s="268"/>
    </row>
    <row r="954" spans="11:20">
      <c r="K954" s="269"/>
      <c r="T954" s="268"/>
    </row>
    <row r="955" spans="11:20">
      <c r="K955" s="269"/>
      <c r="T955" s="268"/>
    </row>
    <row r="956" spans="11:20">
      <c r="K956" s="269"/>
      <c r="T956" s="268"/>
    </row>
    <row r="957" spans="11:20">
      <c r="K957" s="269"/>
      <c r="T957" s="268"/>
    </row>
    <row r="958" spans="11:20">
      <c r="K958" s="269"/>
      <c r="T958" s="268"/>
    </row>
    <row r="959" spans="11:20">
      <c r="K959" s="269"/>
      <c r="T959" s="268"/>
    </row>
    <row r="960" spans="11:20">
      <c r="K960" s="269"/>
      <c r="T960" s="268"/>
    </row>
    <row r="961" spans="11:20">
      <c r="K961" s="269"/>
      <c r="T961" s="268"/>
    </row>
    <row r="962" spans="11:20">
      <c r="K962" s="269"/>
      <c r="T962" s="268"/>
    </row>
    <row r="963" spans="11:20">
      <c r="K963" s="269"/>
      <c r="T963" s="268"/>
    </row>
    <row r="964" spans="11:20">
      <c r="K964" s="269"/>
      <c r="T964" s="268"/>
    </row>
    <row r="965" spans="11:20">
      <c r="K965" s="269"/>
      <c r="T965" s="268"/>
    </row>
    <row r="966" spans="11:20">
      <c r="K966" s="269"/>
      <c r="T966" s="268"/>
    </row>
    <row r="967" spans="11:20">
      <c r="K967" s="269"/>
      <c r="T967" s="268"/>
    </row>
    <row r="968" spans="11:20">
      <c r="K968" s="269"/>
      <c r="T968" s="268"/>
    </row>
    <row r="969" spans="11:20">
      <c r="K969" s="269"/>
      <c r="T969" s="268"/>
    </row>
    <row r="970" spans="11:20">
      <c r="K970" s="269"/>
      <c r="T970" s="268"/>
    </row>
    <row r="971" spans="11:20">
      <c r="K971" s="269"/>
      <c r="T971" s="268"/>
    </row>
    <row r="972" spans="11:20">
      <c r="K972" s="269"/>
      <c r="T972" s="268"/>
    </row>
    <row r="973" spans="11:20">
      <c r="K973" s="269"/>
      <c r="T973" s="268"/>
    </row>
    <row r="974" spans="11:20">
      <c r="K974" s="269"/>
      <c r="T974" s="268"/>
    </row>
    <row r="975" spans="11:20">
      <c r="K975" s="269"/>
      <c r="T975" s="268"/>
    </row>
    <row r="976" spans="11:20">
      <c r="K976" s="269"/>
      <c r="T976" s="268"/>
    </row>
    <row r="977" spans="11:20">
      <c r="K977" s="269"/>
      <c r="T977" s="268"/>
    </row>
    <row r="978" spans="11:20">
      <c r="K978" s="269"/>
      <c r="T978" s="268"/>
    </row>
    <row r="979" spans="11:20">
      <c r="K979" s="269"/>
      <c r="T979" s="268"/>
    </row>
    <row r="980" spans="11:20">
      <c r="K980" s="269"/>
      <c r="T980" s="268"/>
    </row>
    <row r="981" spans="11:20">
      <c r="K981" s="269"/>
      <c r="T981" s="268"/>
    </row>
    <row r="982" spans="11:20">
      <c r="K982" s="269"/>
      <c r="T982" s="268"/>
    </row>
    <row r="983" spans="11:20">
      <c r="K983" s="269"/>
      <c r="T983" s="268"/>
    </row>
    <row r="984" spans="11:20">
      <c r="K984" s="269"/>
      <c r="T984" s="268"/>
    </row>
    <row r="985" spans="11:20">
      <c r="K985" s="269"/>
      <c r="T985" s="268"/>
    </row>
    <row r="986" spans="11:20">
      <c r="K986" s="269"/>
      <c r="T986" s="268"/>
    </row>
    <row r="987" spans="11:20">
      <c r="K987" s="269"/>
      <c r="T987" s="268"/>
    </row>
    <row r="988" spans="11:20">
      <c r="K988" s="269"/>
      <c r="T988" s="268"/>
    </row>
    <row r="989" spans="11:20">
      <c r="K989" s="269"/>
      <c r="T989" s="268"/>
    </row>
    <row r="990" spans="11:20">
      <c r="K990" s="269"/>
      <c r="T990" s="268"/>
    </row>
    <row r="991" spans="11:20">
      <c r="K991" s="269"/>
      <c r="T991" s="268"/>
    </row>
    <row r="992" spans="11:20">
      <c r="K992" s="269"/>
      <c r="T992" s="268"/>
    </row>
    <row r="993" spans="11:20">
      <c r="K993" s="269"/>
      <c r="T993" s="268"/>
    </row>
    <row r="994" spans="11:20">
      <c r="K994" s="269"/>
      <c r="T994" s="268"/>
    </row>
    <row r="995" spans="11:20">
      <c r="K995" s="269"/>
      <c r="T995" s="268"/>
    </row>
    <row r="996" spans="11:20">
      <c r="K996" s="269"/>
      <c r="T996" s="268"/>
    </row>
    <row r="997" spans="11:20">
      <c r="K997" s="269"/>
      <c r="T997" s="268"/>
    </row>
    <row r="998" spans="11:20">
      <c r="K998" s="269"/>
      <c r="T998" s="268"/>
    </row>
    <row r="999" spans="11:20">
      <c r="K999" s="269"/>
      <c r="T999" s="268"/>
    </row>
    <row r="1000" spans="11:20">
      <c r="K1000" s="269"/>
      <c r="T1000" s="268"/>
    </row>
    <row r="1001" spans="11:20">
      <c r="K1001" s="269"/>
      <c r="T1001" s="268"/>
    </row>
    <row r="1002" spans="11:20">
      <c r="K1002" s="269"/>
      <c r="T1002" s="268"/>
    </row>
    <row r="1003" spans="11:20">
      <c r="K1003" s="269"/>
      <c r="T1003" s="268"/>
    </row>
    <row r="1004" spans="11:20">
      <c r="K1004" s="269"/>
      <c r="T1004" s="268"/>
    </row>
    <row r="1005" spans="11:20">
      <c r="K1005" s="269"/>
      <c r="T1005" s="268"/>
    </row>
    <row r="1006" spans="11:20">
      <c r="K1006" s="269"/>
      <c r="T1006" s="268"/>
    </row>
    <row r="1007" spans="11:20">
      <c r="K1007" s="269"/>
      <c r="T1007" s="268"/>
    </row>
    <row r="1008" spans="11:20">
      <c r="K1008" s="269"/>
      <c r="T1008" s="268"/>
    </row>
    <row r="1009" spans="11:20">
      <c r="K1009" s="269"/>
      <c r="T1009" s="268"/>
    </row>
    <row r="1010" spans="11:20">
      <c r="K1010" s="269"/>
      <c r="T1010" s="268"/>
    </row>
    <row r="1011" spans="11:20">
      <c r="K1011" s="269"/>
      <c r="T1011" s="268"/>
    </row>
    <row r="1012" spans="11:20">
      <c r="K1012" s="269"/>
      <c r="T1012" s="268"/>
    </row>
    <row r="1013" spans="11:20">
      <c r="K1013" s="269"/>
      <c r="T1013" s="268"/>
    </row>
    <row r="1014" spans="11:20">
      <c r="K1014" s="269"/>
      <c r="T1014" s="268"/>
    </row>
    <row r="1015" spans="11:20">
      <c r="K1015" s="269"/>
      <c r="T1015" s="268"/>
    </row>
    <row r="1016" spans="11:20">
      <c r="K1016" s="269"/>
      <c r="T1016" s="268"/>
    </row>
    <row r="1017" spans="11:20">
      <c r="K1017" s="269"/>
      <c r="T1017" s="268"/>
    </row>
    <row r="1018" spans="11:20">
      <c r="K1018" s="269"/>
      <c r="T1018" s="268"/>
    </row>
    <row r="1019" spans="11:20">
      <c r="K1019" s="269"/>
      <c r="T1019" s="268"/>
    </row>
    <row r="1020" spans="11:20">
      <c r="K1020" s="269"/>
      <c r="T1020" s="268"/>
    </row>
    <row r="1021" spans="11:20">
      <c r="K1021" s="269"/>
      <c r="T1021" s="268"/>
    </row>
    <row r="1022" spans="11:20">
      <c r="K1022" s="269"/>
      <c r="T1022" s="268"/>
    </row>
    <row r="1023" spans="11:20">
      <c r="K1023" s="269"/>
      <c r="T1023" s="268"/>
    </row>
    <row r="1024" spans="11:20">
      <c r="K1024" s="269"/>
      <c r="T1024" s="268"/>
    </row>
    <row r="1025" spans="11:20">
      <c r="K1025" s="269"/>
      <c r="T1025" s="268"/>
    </row>
    <row r="1026" spans="11:20">
      <c r="K1026" s="269"/>
      <c r="T1026" s="268"/>
    </row>
    <row r="1027" spans="11:20">
      <c r="K1027" s="269"/>
      <c r="T1027" s="268"/>
    </row>
    <row r="1028" spans="11:20">
      <c r="K1028" s="269"/>
      <c r="T1028" s="268"/>
    </row>
    <row r="1029" spans="11:20">
      <c r="K1029" s="269"/>
      <c r="T1029" s="268"/>
    </row>
    <row r="1030" spans="11:20">
      <c r="K1030" s="269"/>
      <c r="T1030" s="268"/>
    </row>
    <row r="1031" spans="11:20">
      <c r="K1031" s="269"/>
      <c r="T1031" s="268"/>
    </row>
    <row r="1032" spans="11:20">
      <c r="K1032" s="269"/>
      <c r="T1032" s="268"/>
    </row>
    <row r="1033" spans="11:20">
      <c r="K1033" s="269"/>
      <c r="T1033" s="268"/>
    </row>
    <row r="1034" spans="11:20">
      <c r="K1034" s="269"/>
      <c r="T1034" s="268"/>
    </row>
    <row r="1035" spans="11:20">
      <c r="K1035" s="269"/>
      <c r="T1035" s="268"/>
    </row>
    <row r="1036" spans="11:20">
      <c r="K1036" s="269"/>
      <c r="T1036" s="268"/>
    </row>
    <row r="1037" spans="11:20">
      <c r="K1037" s="269"/>
      <c r="T1037" s="268"/>
    </row>
    <row r="1038" spans="11:20">
      <c r="K1038" s="269"/>
      <c r="T1038" s="268"/>
    </row>
    <row r="1039" spans="11:20">
      <c r="K1039" s="269"/>
      <c r="T1039" s="268"/>
    </row>
    <row r="1040" spans="11:20">
      <c r="K1040" s="269"/>
      <c r="T1040" s="268"/>
    </row>
    <row r="1041" spans="11:20">
      <c r="K1041" s="269"/>
      <c r="T1041" s="268"/>
    </row>
    <row r="1042" spans="11:20">
      <c r="K1042" s="269"/>
      <c r="T1042" s="268"/>
    </row>
    <row r="1043" spans="11:20">
      <c r="K1043" s="269"/>
      <c r="T1043" s="268"/>
    </row>
    <row r="1044" spans="11:20">
      <c r="K1044" s="269"/>
      <c r="T1044" s="268"/>
    </row>
    <row r="1045" spans="11:20">
      <c r="K1045" s="269"/>
      <c r="T1045" s="268"/>
    </row>
    <row r="1046" spans="11:20">
      <c r="K1046" s="269"/>
      <c r="T1046" s="268"/>
    </row>
    <row r="1047" spans="11:20">
      <c r="K1047" s="269"/>
      <c r="T1047" s="268"/>
    </row>
    <row r="1048" spans="11:20">
      <c r="K1048" s="269"/>
      <c r="T1048" s="268"/>
    </row>
    <row r="1049" spans="11:20">
      <c r="K1049" s="269"/>
      <c r="T1049" s="268"/>
    </row>
    <row r="1050" spans="11:20">
      <c r="K1050" s="269"/>
      <c r="T1050" s="268"/>
    </row>
    <row r="1051" spans="11:20">
      <c r="K1051" s="269"/>
      <c r="T1051" s="268"/>
    </row>
    <row r="1052" spans="11:20">
      <c r="K1052" s="269"/>
      <c r="T1052" s="268"/>
    </row>
    <row r="1053" spans="11:20">
      <c r="K1053" s="269"/>
      <c r="T1053" s="268"/>
    </row>
    <row r="1054" spans="11:20">
      <c r="K1054" s="269"/>
      <c r="T1054" s="268"/>
    </row>
    <row r="1055" spans="11:20">
      <c r="K1055" s="269"/>
      <c r="T1055" s="268"/>
    </row>
    <row r="1056" spans="11:20">
      <c r="K1056" s="269"/>
      <c r="T1056" s="268"/>
    </row>
    <row r="1057" spans="11:20">
      <c r="K1057" s="269"/>
      <c r="T1057" s="268"/>
    </row>
    <row r="1058" spans="11:20">
      <c r="K1058" s="269"/>
      <c r="T1058" s="268"/>
    </row>
    <row r="1059" spans="11:20">
      <c r="K1059" s="269"/>
      <c r="T1059" s="268"/>
    </row>
    <row r="1060" spans="11:20">
      <c r="K1060" s="269"/>
      <c r="T1060" s="268"/>
    </row>
    <row r="1061" spans="11:20">
      <c r="K1061" s="269"/>
      <c r="T1061" s="268"/>
    </row>
    <row r="1062" spans="11:20">
      <c r="K1062" s="269"/>
      <c r="T1062" s="268"/>
    </row>
    <row r="1063" spans="11:20">
      <c r="K1063" s="269"/>
      <c r="T1063" s="268"/>
    </row>
    <row r="1064" spans="11:20">
      <c r="K1064" s="269"/>
      <c r="T1064" s="268"/>
    </row>
    <row r="1065" spans="11:20">
      <c r="K1065" s="269"/>
      <c r="T1065" s="268"/>
    </row>
    <row r="1066" spans="11:20">
      <c r="K1066" s="269"/>
      <c r="T1066" s="268"/>
    </row>
    <row r="1067" spans="11:20">
      <c r="K1067" s="269"/>
      <c r="T1067" s="268"/>
    </row>
    <row r="1068" spans="11:20">
      <c r="K1068" s="269"/>
      <c r="T1068" s="268"/>
    </row>
    <row r="1069" spans="11:20">
      <c r="K1069" s="269"/>
      <c r="T1069" s="268"/>
    </row>
    <row r="1070" spans="11:20">
      <c r="K1070" s="269"/>
      <c r="T1070" s="268"/>
    </row>
    <row r="1071" spans="11:20">
      <c r="K1071" s="269"/>
      <c r="T1071" s="268"/>
    </row>
    <row r="1072" spans="11:20">
      <c r="K1072" s="269"/>
      <c r="T1072" s="268"/>
    </row>
    <row r="1073" spans="11:20">
      <c r="K1073" s="269"/>
      <c r="T1073" s="268"/>
    </row>
    <row r="1074" spans="11:20">
      <c r="K1074" s="269"/>
      <c r="T1074" s="268"/>
    </row>
    <row r="1075" spans="11:20">
      <c r="K1075" s="269"/>
      <c r="T1075" s="268"/>
    </row>
    <row r="1076" spans="11:20">
      <c r="K1076" s="269"/>
      <c r="T1076" s="268"/>
    </row>
    <row r="1077" spans="11:20">
      <c r="K1077" s="269"/>
      <c r="T1077" s="268"/>
    </row>
    <row r="1078" spans="11:20">
      <c r="K1078" s="269"/>
      <c r="T1078" s="268"/>
    </row>
    <row r="1079" spans="11:20">
      <c r="K1079" s="269"/>
      <c r="T1079" s="268"/>
    </row>
    <row r="1080" spans="11:20">
      <c r="K1080" s="269"/>
      <c r="T1080" s="268"/>
    </row>
    <row r="1081" spans="11:20">
      <c r="K1081" s="269"/>
      <c r="T1081" s="268"/>
    </row>
    <row r="1082" spans="11:20">
      <c r="K1082" s="269"/>
      <c r="T1082" s="268"/>
    </row>
    <row r="1083" spans="11:20">
      <c r="K1083" s="269"/>
      <c r="T1083" s="268"/>
    </row>
    <row r="1084" spans="11:20">
      <c r="K1084" s="269"/>
      <c r="T1084" s="268"/>
    </row>
    <row r="1085" spans="11:20">
      <c r="K1085" s="269"/>
      <c r="T1085" s="268"/>
    </row>
    <row r="1086" spans="11:20">
      <c r="K1086" s="269"/>
      <c r="T1086" s="268"/>
    </row>
    <row r="1087" spans="11:20">
      <c r="K1087" s="269"/>
      <c r="T1087" s="268"/>
    </row>
    <row r="1088" spans="11:20">
      <c r="K1088" s="269"/>
      <c r="T1088" s="268"/>
    </row>
    <row r="1089" spans="11:20">
      <c r="K1089" s="269"/>
      <c r="T1089" s="268"/>
    </row>
    <row r="1090" spans="11:20">
      <c r="K1090" s="269"/>
      <c r="T1090" s="268"/>
    </row>
    <row r="1091" spans="11:20">
      <c r="K1091" s="269"/>
      <c r="T1091" s="268"/>
    </row>
    <row r="1092" spans="11:20">
      <c r="K1092" s="269"/>
      <c r="T1092" s="268"/>
    </row>
    <row r="1093" spans="11:20">
      <c r="K1093" s="269"/>
      <c r="T1093" s="268"/>
    </row>
    <row r="1094" spans="11:20">
      <c r="K1094" s="269"/>
      <c r="T1094" s="268"/>
    </row>
    <row r="1095" spans="11:20">
      <c r="K1095" s="269"/>
      <c r="T1095" s="268"/>
    </row>
    <row r="1096" spans="11:20">
      <c r="K1096" s="269"/>
      <c r="T1096" s="268"/>
    </row>
    <row r="1097" spans="11:20">
      <c r="K1097" s="269"/>
      <c r="T1097" s="268"/>
    </row>
    <row r="1098" spans="11:20">
      <c r="K1098" s="269"/>
      <c r="T1098" s="268"/>
    </row>
    <row r="1099" spans="11:20">
      <c r="K1099" s="269"/>
      <c r="T1099" s="268"/>
    </row>
    <row r="1100" spans="11:20">
      <c r="K1100" s="269"/>
      <c r="T1100" s="268"/>
    </row>
    <row r="1101" spans="11:20">
      <c r="K1101" s="269"/>
      <c r="T1101" s="268"/>
    </row>
    <row r="1102" spans="11:20">
      <c r="K1102" s="269"/>
      <c r="T1102" s="268"/>
    </row>
    <row r="1103" spans="11:20">
      <c r="K1103" s="269"/>
      <c r="T1103" s="268"/>
    </row>
    <row r="1104" spans="11:20">
      <c r="K1104" s="269"/>
      <c r="T1104" s="268"/>
    </row>
    <row r="1105" spans="11:20">
      <c r="K1105" s="269"/>
      <c r="T1105" s="268"/>
    </row>
    <row r="1106" spans="11:20">
      <c r="K1106" s="269"/>
      <c r="T1106" s="268"/>
    </row>
    <row r="1107" spans="11:20">
      <c r="K1107" s="269"/>
      <c r="T1107" s="268"/>
    </row>
    <row r="1108" spans="11:20">
      <c r="K1108" s="269"/>
      <c r="T1108" s="268"/>
    </row>
    <row r="1109" spans="11:20">
      <c r="K1109" s="269"/>
      <c r="T1109" s="268"/>
    </row>
    <row r="1110" spans="11:20">
      <c r="K1110" s="269"/>
      <c r="T1110" s="268"/>
    </row>
    <row r="1111" spans="11:20">
      <c r="K1111" s="269"/>
      <c r="T1111" s="268"/>
    </row>
    <row r="1112" spans="11:20">
      <c r="K1112" s="269"/>
      <c r="T1112" s="268"/>
    </row>
    <row r="1113" spans="11:20">
      <c r="K1113" s="269"/>
      <c r="T1113" s="268"/>
    </row>
    <row r="1114" spans="11:20">
      <c r="K1114" s="269"/>
      <c r="T1114" s="268"/>
    </row>
    <row r="1115" spans="11:20">
      <c r="K1115" s="269"/>
      <c r="T1115" s="268"/>
    </row>
    <row r="1116" spans="11:20">
      <c r="K1116" s="269"/>
      <c r="T1116" s="268"/>
    </row>
    <row r="1117" spans="11:20">
      <c r="K1117" s="269"/>
      <c r="T1117" s="268"/>
    </row>
    <row r="1118" spans="11:20">
      <c r="K1118" s="269"/>
      <c r="T1118" s="268"/>
    </row>
    <row r="1119" spans="11:20">
      <c r="K1119" s="269"/>
      <c r="T1119" s="268"/>
    </row>
    <row r="1120" spans="11:20">
      <c r="K1120" s="269"/>
      <c r="T1120" s="268"/>
    </row>
    <row r="1121" spans="11:20">
      <c r="K1121" s="269"/>
      <c r="T1121" s="268"/>
    </row>
    <row r="1122" spans="11:20">
      <c r="K1122" s="269"/>
      <c r="T1122" s="268"/>
    </row>
    <row r="1123" spans="11:20">
      <c r="K1123" s="269"/>
      <c r="T1123" s="268"/>
    </row>
    <row r="1124" spans="11:20">
      <c r="K1124" s="269"/>
      <c r="T1124" s="268"/>
    </row>
    <row r="1125" spans="11:20">
      <c r="K1125" s="269"/>
      <c r="T1125" s="268"/>
    </row>
    <row r="1126" spans="11:20">
      <c r="K1126" s="269"/>
      <c r="T1126" s="268"/>
    </row>
    <row r="1127" spans="11:20">
      <c r="K1127" s="269"/>
      <c r="T1127" s="268"/>
    </row>
    <row r="1128" spans="11:20">
      <c r="K1128" s="269"/>
      <c r="T1128" s="268"/>
    </row>
    <row r="1129" spans="11:20">
      <c r="K1129" s="269"/>
      <c r="T1129" s="268"/>
    </row>
    <row r="1130" spans="11:20">
      <c r="K1130" s="269"/>
      <c r="T1130" s="268"/>
    </row>
    <row r="1131" spans="11:20">
      <c r="K1131" s="269"/>
      <c r="T1131" s="268"/>
    </row>
    <row r="1132" spans="11:20">
      <c r="K1132" s="269"/>
      <c r="T1132" s="268"/>
    </row>
    <row r="1133" spans="11:20">
      <c r="K1133" s="269"/>
      <c r="T1133" s="268"/>
    </row>
    <row r="1134" spans="11:20">
      <c r="K1134" s="269"/>
      <c r="T1134" s="268"/>
    </row>
    <row r="1135" spans="11:20">
      <c r="K1135" s="269"/>
      <c r="T1135" s="268"/>
    </row>
    <row r="1136" spans="11:20">
      <c r="K1136" s="269"/>
      <c r="T1136" s="268"/>
    </row>
    <row r="1137" spans="11:20">
      <c r="K1137" s="269"/>
      <c r="T1137" s="268"/>
    </row>
    <row r="1138" spans="11:20">
      <c r="K1138" s="269"/>
      <c r="T1138" s="268"/>
    </row>
    <row r="1139" spans="11:20">
      <c r="K1139" s="269"/>
      <c r="T1139" s="268"/>
    </row>
    <row r="1140" spans="11:20">
      <c r="K1140" s="269"/>
      <c r="T1140" s="268"/>
    </row>
    <row r="1141" spans="11:20">
      <c r="K1141" s="269"/>
      <c r="T1141" s="268"/>
    </row>
    <row r="1142" spans="11:20">
      <c r="K1142" s="269"/>
      <c r="T1142" s="268"/>
    </row>
    <row r="1143" spans="11:20">
      <c r="K1143" s="269"/>
      <c r="T1143" s="268"/>
    </row>
    <row r="1144" spans="11:20">
      <c r="K1144" s="269"/>
      <c r="T1144" s="268"/>
    </row>
    <row r="1145" spans="11:20">
      <c r="K1145" s="269"/>
      <c r="T1145" s="268"/>
    </row>
    <row r="1146" spans="11:20">
      <c r="K1146" s="269"/>
      <c r="T1146" s="268"/>
    </row>
    <row r="1147" spans="11:20">
      <c r="K1147" s="269"/>
      <c r="T1147" s="268"/>
    </row>
    <row r="1148" spans="11:20">
      <c r="K1148" s="269"/>
      <c r="T1148" s="268"/>
    </row>
    <row r="1149" spans="11:20">
      <c r="K1149" s="269"/>
      <c r="T1149" s="268"/>
    </row>
    <row r="1150" spans="11:20">
      <c r="K1150" s="269"/>
      <c r="T1150" s="268"/>
    </row>
    <row r="1151" spans="11:20">
      <c r="K1151" s="269"/>
      <c r="T1151" s="268"/>
    </row>
    <row r="1152" spans="11:20">
      <c r="K1152" s="269"/>
      <c r="T1152" s="268"/>
    </row>
    <row r="1153" spans="11:20">
      <c r="K1153" s="269"/>
      <c r="T1153" s="268"/>
    </row>
    <row r="1154" spans="11:20">
      <c r="K1154" s="269"/>
      <c r="T1154" s="268"/>
    </row>
    <row r="1155" spans="11:20">
      <c r="K1155" s="269"/>
      <c r="T1155" s="268"/>
    </row>
    <row r="1156" spans="11:20">
      <c r="K1156" s="269"/>
      <c r="T1156" s="268"/>
    </row>
    <row r="1157" spans="11:20">
      <c r="K1157" s="269"/>
      <c r="T1157" s="268"/>
    </row>
    <row r="1158" spans="11:20">
      <c r="K1158" s="269"/>
      <c r="T1158" s="268"/>
    </row>
    <row r="1159" spans="11:20">
      <c r="K1159" s="269"/>
      <c r="T1159" s="268"/>
    </row>
    <row r="1160" spans="11:20">
      <c r="K1160" s="269"/>
      <c r="T1160" s="268"/>
    </row>
    <row r="1161" spans="11:20">
      <c r="K1161" s="269"/>
      <c r="T1161" s="268"/>
    </row>
    <row r="1162" spans="11:20">
      <c r="K1162" s="269"/>
      <c r="T1162" s="268"/>
    </row>
    <row r="1163" spans="11:20">
      <c r="K1163" s="269"/>
      <c r="T1163" s="268"/>
    </row>
    <row r="1164" spans="11:20">
      <c r="K1164" s="269"/>
      <c r="T1164" s="268"/>
    </row>
    <row r="1165" spans="11:20">
      <c r="K1165" s="269"/>
      <c r="T1165" s="268"/>
    </row>
    <row r="1166" spans="11:20">
      <c r="K1166" s="269"/>
      <c r="T1166" s="268"/>
    </row>
    <row r="1167" spans="11:20">
      <c r="K1167" s="269"/>
      <c r="T1167" s="268"/>
    </row>
    <row r="1168" spans="11:20">
      <c r="K1168" s="269"/>
      <c r="T1168" s="268"/>
    </row>
    <row r="1169" spans="11:20">
      <c r="K1169" s="269"/>
      <c r="T1169" s="268"/>
    </row>
    <row r="1170" spans="11:20">
      <c r="K1170" s="269"/>
      <c r="T1170" s="268"/>
    </row>
    <row r="1171" spans="11:20">
      <c r="K1171" s="269"/>
      <c r="T1171" s="268"/>
    </row>
    <row r="1172" spans="11:20">
      <c r="K1172" s="269"/>
      <c r="T1172" s="268"/>
    </row>
    <row r="1173" spans="11:20">
      <c r="K1173" s="269"/>
      <c r="T1173" s="268"/>
    </row>
    <row r="1174" spans="11:20">
      <c r="K1174" s="269"/>
      <c r="T1174" s="268"/>
    </row>
    <row r="1175" spans="11:20">
      <c r="K1175" s="269"/>
      <c r="T1175" s="268"/>
    </row>
    <row r="1176" spans="11:20">
      <c r="K1176" s="269"/>
      <c r="T1176" s="268"/>
    </row>
    <row r="1177" spans="11:20">
      <c r="K1177" s="269"/>
      <c r="T1177" s="268"/>
    </row>
    <row r="1178" spans="11:20">
      <c r="K1178" s="269"/>
      <c r="T1178" s="268"/>
    </row>
    <row r="1179" spans="11:20">
      <c r="K1179" s="269"/>
      <c r="T1179" s="268"/>
    </row>
    <row r="1180" spans="11:20">
      <c r="K1180" s="269"/>
      <c r="T1180" s="268"/>
    </row>
    <row r="1181" spans="11:20">
      <c r="K1181" s="269"/>
      <c r="T1181" s="268"/>
    </row>
    <row r="1182" spans="11:20">
      <c r="K1182" s="269"/>
      <c r="T1182" s="268"/>
    </row>
    <row r="1183" spans="11:20">
      <c r="K1183" s="269"/>
      <c r="T1183" s="268"/>
    </row>
    <row r="1184" spans="11:20">
      <c r="K1184" s="269"/>
      <c r="T1184" s="268"/>
    </row>
    <row r="1185" spans="11:20">
      <c r="K1185" s="269"/>
      <c r="T1185" s="268"/>
    </row>
    <row r="1186" spans="11:20">
      <c r="K1186" s="269"/>
      <c r="T1186" s="268"/>
    </row>
    <row r="1187" spans="11:20">
      <c r="K1187" s="269"/>
      <c r="T1187" s="268"/>
    </row>
    <row r="1188" spans="11:20">
      <c r="K1188" s="269"/>
      <c r="T1188" s="268"/>
    </row>
    <row r="1189" spans="11:20">
      <c r="K1189" s="269"/>
      <c r="T1189" s="268"/>
    </row>
    <row r="1190" spans="11:20">
      <c r="K1190" s="269"/>
      <c r="T1190" s="268"/>
    </row>
    <row r="1191" spans="11:20">
      <c r="K1191" s="269"/>
      <c r="T1191" s="268"/>
    </row>
    <row r="1192" spans="11:20">
      <c r="K1192" s="269"/>
      <c r="T1192" s="268"/>
    </row>
    <row r="1193" spans="11:20">
      <c r="K1193" s="269"/>
      <c r="T1193" s="268"/>
    </row>
    <row r="1194" spans="11:20">
      <c r="K1194" s="269"/>
      <c r="T1194" s="268"/>
    </row>
    <row r="1195" spans="11:20">
      <c r="K1195" s="269"/>
      <c r="T1195" s="268"/>
    </row>
    <row r="1196" spans="11:20">
      <c r="K1196" s="269"/>
      <c r="T1196" s="268"/>
    </row>
    <row r="1197" spans="11:20">
      <c r="K1197" s="269"/>
      <c r="T1197" s="268"/>
    </row>
    <row r="1198" spans="11:20">
      <c r="K1198" s="269"/>
      <c r="T1198" s="268"/>
    </row>
    <row r="1199" spans="11:20">
      <c r="K1199" s="269"/>
      <c r="T1199" s="268"/>
    </row>
    <row r="1200" spans="11:20">
      <c r="K1200" s="269"/>
      <c r="T1200" s="268"/>
    </row>
    <row r="1201" spans="11:20">
      <c r="K1201" s="269"/>
      <c r="T1201" s="268"/>
    </row>
    <row r="1202" spans="11:20">
      <c r="K1202" s="269"/>
      <c r="T1202" s="268"/>
    </row>
    <row r="1203" spans="11:20">
      <c r="K1203" s="269"/>
      <c r="T1203" s="268"/>
    </row>
    <row r="1204" spans="11:20">
      <c r="K1204" s="269"/>
      <c r="T1204" s="268"/>
    </row>
    <row r="1205" spans="11:20">
      <c r="K1205" s="269"/>
      <c r="T1205" s="268"/>
    </row>
    <row r="1206" spans="11:20">
      <c r="K1206" s="269"/>
      <c r="T1206" s="268"/>
    </row>
    <row r="1207" spans="11:20">
      <c r="K1207" s="269"/>
      <c r="T1207" s="268"/>
    </row>
    <row r="1208" spans="11:20">
      <c r="K1208" s="269"/>
      <c r="T1208" s="268"/>
    </row>
    <row r="1209" spans="11:20">
      <c r="K1209" s="269"/>
      <c r="T1209" s="268"/>
    </row>
    <row r="1210" spans="11:20">
      <c r="K1210" s="269"/>
      <c r="T1210" s="268"/>
    </row>
    <row r="1211" spans="11:20">
      <c r="K1211" s="269"/>
      <c r="T1211" s="268"/>
    </row>
    <row r="1212" spans="11:20">
      <c r="K1212" s="269"/>
      <c r="T1212" s="268"/>
    </row>
    <row r="1213" spans="11:20">
      <c r="K1213" s="269"/>
      <c r="T1213" s="268"/>
    </row>
    <row r="1214" spans="11:20">
      <c r="K1214" s="269"/>
      <c r="T1214" s="268"/>
    </row>
    <row r="1215" spans="11:20">
      <c r="K1215" s="269"/>
      <c r="T1215" s="268"/>
    </row>
    <row r="1216" spans="11:20">
      <c r="K1216" s="269"/>
      <c r="T1216" s="268"/>
    </row>
    <row r="1217" spans="11:20">
      <c r="K1217" s="269"/>
      <c r="T1217" s="268"/>
    </row>
    <row r="1218" spans="11:20">
      <c r="K1218" s="269"/>
      <c r="T1218" s="268"/>
    </row>
    <row r="1219" spans="11:20">
      <c r="K1219" s="269"/>
      <c r="T1219" s="268"/>
    </row>
    <row r="1220" spans="11:20">
      <c r="K1220" s="269"/>
      <c r="T1220" s="268"/>
    </row>
    <row r="1221" spans="11:20">
      <c r="K1221" s="269"/>
      <c r="T1221" s="268"/>
    </row>
    <row r="1222" spans="11:20">
      <c r="K1222" s="269"/>
      <c r="T1222" s="268"/>
    </row>
    <row r="1223" spans="11:20">
      <c r="K1223" s="269"/>
      <c r="T1223" s="268"/>
    </row>
    <row r="1224" spans="11:20">
      <c r="K1224" s="269"/>
      <c r="T1224" s="268"/>
    </row>
    <row r="1225" spans="11:20">
      <c r="K1225" s="269"/>
      <c r="T1225" s="268"/>
    </row>
    <row r="1226" spans="11:20">
      <c r="K1226" s="269"/>
      <c r="T1226" s="268"/>
    </row>
    <row r="1227" spans="11:20">
      <c r="K1227" s="269"/>
      <c r="T1227" s="268"/>
    </row>
    <row r="1228" spans="11:20">
      <c r="K1228" s="269"/>
      <c r="T1228" s="268"/>
    </row>
    <row r="1229" spans="11:20">
      <c r="K1229" s="269"/>
      <c r="T1229" s="268"/>
    </row>
    <row r="1230" spans="11:20">
      <c r="K1230" s="269"/>
      <c r="T1230" s="268"/>
    </row>
    <row r="1231" spans="11:20">
      <c r="K1231" s="269"/>
      <c r="T1231" s="268"/>
    </row>
    <row r="1232" spans="11:20">
      <c r="K1232" s="269"/>
      <c r="T1232" s="268"/>
    </row>
    <row r="1233" spans="11:20">
      <c r="K1233" s="269"/>
      <c r="T1233" s="268"/>
    </row>
    <row r="1234" spans="11:20">
      <c r="K1234" s="269"/>
      <c r="T1234" s="268"/>
    </row>
    <row r="1235" spans="11:20">
      <c r="K1235" s="269"/>
      <c r="T1235" s="268"/>
    </row>
    <row r="1236" spans="11:20">
      <c r="K1236" s="269"/>
      <c r="T1236" s="268"/>
    </row>
    <row r="1237" spans="11:20">
      <c r="K1237" s="269"/>
      <c r="T1237" s="268"/>
    </row>
    <row r="1238" spans="11:20">
      <c r="K1238" s="269"/>
      <c r="T1238" s="268"/>
    </row>
    <row r="1239" spans="11:20">
      <c r="K1239" s="269"/>
      <c r="T1239" s="268"/>
    </row>
    <row r="1240" spans="11:20">
      <c r="K1240" s="269"/>
      <c r="T1240" s="268"/>
    </row>
    <row r="1241" spans="11:20">
      <c r="K1241" s="269"/>
      <c r="T1241" s="268"/>
    </row>
    <row r="1242" spans="11:20">
      <c r="K1242" s="269"/>
      <c r="T1242" s="268"/>
    </row>
    <row r="1243" spans="11:20">
      <c r="K1243" s="269"/>
      <c r="T1243" s="268"/>
    </row>
    <row r="1244" spans="11:20">
      <c r="K1244" s="269"/>
      <c r="T1244" s="268"/>
    </row>
    <row r="1245" spans="11:20">
      <c r="K1245" s="269"/>
      <c r="T1245" s="268"/>
    </row>
    <row r="1246" spans="11:20">
      <c r="K1246" s="269"/>
      <c r="T1246" s="268"/>
    </row>
    <row r="1247" spans="11:20">
      <c r="K1247" s="269"/>
      <c r="T1247" s="268"/>
    </row>
    <row r="1248" spans="11:20">
      <c r="K1248" s="269"/>
      <c r="T1248" s="268"/>
    </row>
    <row r="1249" spans="11:20">
      <c r="K1249" s="269"/>
      <c r="T1249" s="268"/>
    </row>
    <row r="1250" spans="11:20">
      <c r="K1250" s="269"/>
      <c r="T1250" s="268"/>
    </row>
    <row r="1251" spans="11:20">
      <c r="K1251" s="269"/>
      <c r="T1251" s="268"/>
    </row>
    <row r="1252" spans="11:20">
      <c r="K1252" s="269"/>
      <c r="T1252" s="268"/>
    </row>
    <row r="1253" spans="11:20">
      <c r="K1253" s="269"/>
      <c r="T1253" s="268"/>
    </row>
    <row r="1254" spans="11:20">
      <c r="K1254" s="269"/>
      <c r="T1254" s="268"/>
    </row>
    <row r="1255" spans="11:20">
      <c r="K1255" s="269"/>
      <c r="T1255" s="268"/>
    </row>
    <row r="1256" spans="11:20">
      <c r="K1256" s="269"/>
      <c r="T1256" s="268"/>
    </row>
    <row r="1257" spans="11:20">
      <c r="K1257" s="269"/>
      <c r="T1257" s="268"/>
    </row>
    <row r="1258" spans="11:20">
      <c r="K1258" s="269"/>
      <c r="T1258" s="268"/>
    </row>
    <row r="1259" spans="11:20">
      <c r="K1259" s="269"/>
      <c r="T1259" s="268"/>
    </row>
    <row r="1260" spans="11:20">
      <c r="K1260" s="269"/>
      <c r="T1260" s="268"/>
    </row>
    <row r="1261" spans="11:20">
      <c r="K1261" s="269"/>
      <c r="T1261" s="268"/>
    </row>
    <row r="1262" spans="11:20">
      <c r="K1262" s="269"/>
      <c r="T1262" s="268"/>
    </row>
    <row r="1263" spans="11:20">
      <c r="K1263" s="269"/>
      <c r="T1263" s="268"/>
    </row>
    <row r="1264" spans="11:20">
      <c r="K1264" s="269"/>
      <c r="T1264" s="268"/>
    </row>
    <row r="1265" spans="11:20">
      <c r="K1265" s="269"/>
      <c r="T1265" s="268"/>
    </row>
    <row r="1266" spans="11:20">
      <c r="K1266" s="269"/>
      <c r="T1266" s="268"/>
    </row>
    <row r="1267" spans="11:20">
      <c r="K1267" s="269"/>
      <c r="T1267" s="268"/>
    </row>
    <row r="1268" spans="11:20">
      <c r="K1268" s="269"/>
      <c r="T1268" s="268"/>
    </row>
    <row r="1269" spans="11:20">
      <c r="K1269" s="269"/>
      <c r="T1269" s="268"/>
    </row>
    <row r="1270" spans="11:20">
      <c r="K1270" s="269"/>
      <c r="T1270" s="268"/>
    </row>
    <row r="1271" spans="11:20">
      <c r="K1271" s="269"/>
      <c r="T1271" s="268"/>
    </row>
    <row r="1272" spans="11:20">
      <c r="K1272" s="269"/>
      <c r="T1272" s="268"/>
    </row>
    <row r="1273" spans="11:20">
      <c r="K1273" s="269"/>
      <c r="T1273" s="268"/>
    </row>
    <row r="1274" spans="11:20">
      <c r="K1274" s="269"/>
      <c r="T1274" s="268"/>
    </row>
    <row r="1275" spans="11:20">
      <c r="K1275" s="269"/>
      <c r="T1275" s="268"/>
    </row>
    <row r="1276" spans="11:20">
      <c r="K1276" s="269"/>
      <c r="T1276" s="268"/>
    </row>
    <row r="1277" spans="11:20">
      <c r="K1277" s="269"/>
      <c r="T1277" s="268"/>
    </row>
    <row r="1278" spans="11:20">
      <c r="K1278" s="269"/>
      <c r="T1278" s="268"/>
    </row>
    <row r="1279" spans="11:20">
      <c r="K1279" s="269"/>
      <c r="T1279" s="268"/>
    </row>
    <row r="1280" spans="11:20">
      <c r="K1280" s="269"/>
      <c r="T1280" s="268"/>
    </row>
    <row r="1281" spans="11:20">
      <c r="K1281" s="269"/>
      <c r="T1281" s="268"/>
    </row>
    <row r="1282" spans="11:20">
      <c r="K1282" s="269"/>
      <c r="T1282" s="268"/>
    </row>
    <row r="1283" spans="11:20">
      <c r="K1283" s="269"/>
      <c r="T1283" s="268"/>
    </row>
    <row r="1284" spans="11:20">
      <c r="K1284" s="269"/>
      <c r="T1284" s="268"/>
    </row>
    <row r="1285" spans="11:20">
      <c r="K1285" s="269"/>
      <c r="T1285" s="268"/>
    </row>
    <row r="1286" spans="11:20">
      <c r="K1286" s="269"/>
      <c r="T1286" s="268"/>
    </row>
    <row r="1287" spans="11:20">
      <c r="K1287" s="269"/>
      <c r="T1287" s="268"/>
    </row>
    <row r="1288" spans="11:20">
      <c r="K1288" s="269"/>
      <c r="T1288" s="268"/>
    </row>
    <row r="1289" spans="11:20">
      <c r="K1289" s="269"/>
      <c r="T1289" s="268"/>
    </row>
    <row r="1290" spans="11:20">
      <c r="K1290" s="269"/>
      <c r="T1290" s="268"/>
    </row>
    <row r="1291" spans="11:20">
      <c r="K1291" s="269"/>
      <c r="T1291" s="268"/>
    </row>
    <row r="1292" spans="11:20">
      <c r="K1292" s="269"/>
      <c r="T1292" s="268"/>
    </row>
    <row r="1293" spans="11:20">
      <c r="K1293" s="269"/>
      <c r="T1293" s="268"/>
    </row>
    <row r="1294" spans="11:20">
      <c r="K1294" s="269"/>
      <c r="T1294" s="268"/>
    </row>
    <row r="1295" spans="11:20">
      <c r="K1295" s="269"/>
      <c r="T1295" s="268"/>
    </row>
    <row r="1296" spans="11:20">
      <c r="K1296" s="269"/>
      <c r="T1296" s="268"/>
    </row>
    <row r="1297" spans="11:20">
      <c r="K1297" s="269"/>
      <c r="T1297" s="268"/>
    </row>
    <row r="1298" spans="11:20">
      <c r="K1298" s="269"/>
      <c r="T1298" s="268"/>
    </row>
    <row r="1299" spans="11:20">
      <c r="K1299" s="269"/>
      <c r="T1299" s="268"/>
    </row>
    <row r="1300" spans="11:20">
      <c r="K1300" s="269"/>
      <c r="T1300" s="268"/>
    </row>
    <row r="1301" spans="11:20">
      <c r="K1301" s="269"/>
      <c r="T1301" s="268"/>
    </row>
    <row r="1302" spans="11:20">
      <c r="K1302" s="269"/>
      <c r="T1302" s="268"/>
    </row>
    <row r="1303" spans="11:20">
      <c r="K1303" s="269"/>
      <c r="T1303" s="268"/>
    </row>
    <row r="1304" spans="11:20">
      <c r="K1304" s="269"/>
      <c r="T1304" s="268"/>
    </row>
    <row r="1305" spans="11:20">
      <c r="K1305" s="269"/>
      <c r="T1305" s="268"/>
    </row>
    <row r="1306" spans="11:20">
      <c r="K1306" s="269"/>
      <c r="T1306" s="268"/>
    </row>
    <row r="1307" spans="11:20">
      <c r="K1307" s="269"/>
      <c r="T1307" s="268"/>
    </row>
    <row r="1308" spans="11:20">
      <c r="K1308" s="269"/>
      <c r="T1308" s="268"/>
    </row>
    <row r="1309" spans="11:20">
      <c r="K1309" s="269"/>
      <c r="T1309" s="268"/>
    </row>
    <row r="1310" spans="11:20">
      <c r="K1310" s="269"/>
      <c r="T1310" s="268"/>
    </row>
    <row r="1311" spans="11:20">
      <c r="K1311" s="269"/>
      <c r="T1311" s="268"/>
    </row>
    <row r="1312" spans="11:20">
      <c r="K1312" s="269"/>
      <c r="T1312" s="268"/>
    </row>
    <row r="1313" spans="11:20">
      <c r="K1313" s="269"/>
      <c r="T1313" s="268"/>
    </row>
    <row r="1314" spans="11:20">
      <c r="K1314" s="269"/>
      <c r="T1314" s="268"/>
    </row>
    <row r="1315" spans="11:20">
      <c r="K1315" s="269"/>
      <c r="T1315" s="268"/>
    </row>
    <row r="1316" spans="11:20">
      <c r="K1316" s="269"/>
      <c r="T1316" s="268"/>
    </row>
    <row r="1317" spans="11:20">
      <c r="K1317" s="269"/>
      <c r="T1317" s="268"/>
    </row>
    <row r="1318" spans="11:20">
      <c r="K1318" s="269"/>
      <c r="T1318" s="268"/>
    </row>
    <row r="1319" spans="11:20">
      <c r="K1319" s="269"/>
      <c r="T1319" s="268"/>
    </row>
    <row r="1320" spans="11:20">
      <c r="K1320" s="269"/>
      <c r="T1320" s="268"/>
    </row>
    <row r="1321" spans="11:20">
      <c r="K1321" s="269"/>
      <c r="T1321" s="268"/>
    </row>
    <row r="1322" spans="11:20">
      <c r="K1322" s="269"/>
      <c r="T1322" s="268"/>
    </row>
    <row r="1323" spans="11:20">
      <c r="K1323" s="269"/>
      <c r="T1323" s="268"/>
    </row>
    <row r="1324" spans="11:20">
      <c r="K1324" s="269"/>
      <c r="T1324" s="268"/>
    </row>
    <row r="1325" spans="11:20">
      <c r="K1325" s="269"/>
      <c r="T1325" s="268"/>
    </row>
    <row r="1326" spans="11:20">
      <c r="K1326" s="269"/>
      <c r="T1326" s="268"/>
    </row>
    <row r="1327" spans="11:20">
      <c r="K1327" s="269"/>
      <c r="T1327" s="268"/>
    </row>
    <row r="1328" spans="11:20">
      <c r="K1328" s="269"/>
      <c r="T1328" s="268"/>
    </row>
    <row r="1329" spans="11:20">
      <c r="K1329" s="269"/>
      <c r="T1329" s="268"/>
    </row>
    <row r="1330" spans="11:20">
      <c r="K1330" s="269"/>
      <c r="T1330" s="268"/>
    </row>
    <row r="1331" spans="11:20">
      <c r="K1331" s="269"/>
      <c r="T1331" s="268"/>
    </row>
    <row r="1332" spans="11:20">
      <c r="K1332" s="269"/>
      <c r="T1332" s="268"/>
    </row>
    <row r="1333" spans="11:20">
      <c r="K1333" s="269"/>
      <c r="T1333" s="268"/>
    </row>
    <row r="1334" spans="11:20">
      <c r="K1334" s="269"/>
      <c r="T1334" s="268"/>
    </row>
    <row r="1335" spans="11:20">
      <c r="K1335" s="269"/>
      <c r="T1335" s="268"/>
    </row>
    <row r="1336" spans="11:20">
      <c r="K1336" s="269"/>
      <c r="T1336" s="268"/>
    </row>
    <row r="1337" spans="11:20">
      <c r="K1337" s="269"/>
      <c r="T1337" s="268"/>
    </row>
    <row r="1338" spans="11:20">
      <c r="K1338" s="269"/>
      <c r="T1338" s="268"/>
    </row>
    <row r="1339" spans="11:20">
      <c r="K1339" s="269"/>
      <c r="T1339" s="268"/>
    </row>
    <row r="1340" spans="11:20">
      <c r="K1340" s="269"/>
      <c r="T1340" s="268"/>
    </row>
    <row r="1341" spans="11:20">
      <c r="K1341" s="269"/>
      <c r="T1341" s="268"/>
    </row>
    <row r="1342" spans="11:20">
      <c r="K1342" s="269"/>
      <c r="T1342" s="268"/>
    </row>
    <row r="1343" spans="11:20">
      <c r="K1343" s="269"/>
      <c r="T1343" s="268"/>
    </row>
    <row r="1344" spans="11:20">
      <c r="K1344" s="269"/>
      <c r="T1344" s="268"/>
    </row>
    <row r="1345" spans="11:20">
      <c r="K1345" s="269"/>
      <c r="T1345" s="268"/>
    </row>
    <row r="1346" spans="11:20">
      <c r="K1346" s="269"/>
      <c r="T1346" s="268"/>
    </row>
    <row r="1347" spans="11:20">
      <c r="K1347" s="269"/>
      <c r="T1347" s="268"/>
    </row>
    <row r="1348" spans="11:20">
      <c r="K1348" s="269"/>
      <c r="T1348" s="268"/>
    </row>
    <row r="1349" spans="11:20">
      <c r="K1349" s="269"/>
      <c r="T1349" s="268"/>
    </row>
    <row r="1350" spans="11:20">
      <c r="K1350" s="269"/>
      <c r="T1350" s="268"/>
    </row>
    <row r="1351" spans="11:20">
      <c r="K1351" s="269"/>
      <c r="T1351" s="268"/>
    </row>
    <row r="1352" spans="11:20">
      <c r="K1352" s="269"/>
      <c r="T1352" s="268"/>
    </row>
    <row r="1353" spans="11:20">
      <c r="K1353" s="269"/>
      <c r="T1353" s="268"/>
    </row>
    <row r="1354" spans="11:20">
      <c r="K1354" s="269"/>
      <c r="T1354" s="268"/>
    </row>
    <row r="1355" spans="11:20">
      <c r="K1355" s="269"/>
      <c r="T1355" s="268"/>
    </row>
    <row r="1356" spans="11:20">
      <c r="K1356" s="269"/>
      <c r="T1356" s="268"/>
    </row>
    <row r="1357" spans="11:20">
      <c r="K1357" s="269"/>
      <c r="T1357" s="268"/>
    </row>
    <row r="1358" spans="11:20">
      <c r="K1358" s="269"/>
      <c r="T1358" s="268"/>
    </row>
    <row r="1359" spans="11:20">
      <c r="K1359" s="269"/>
      <c r="T1359" s="268"/>
    </row>
    <row r="1360" spans="11:20">
      <c r="K1360" s="269"/>
      <c r="T1360" s="268"/>
    </row>
    <row r="1361" spans="11:20">
      <c r="K1361" s="269"/>
      <c r="T1361" s="268"/>
    </row>
    <row r="1362" spans="11:20">
      <c r="K1362" s="269"/>
      <c r="T1362" s="268"/>
    </row>
    <row r="1363" spans="11:20">
      <c r="K1363" s="269"/>
      <c r="T1363" s="268"/>
    </row>
    <row r="1364" spans="11:20">
      <c r="K1364" s="269"/>
      <c r="T1364" s="268"/>
    </row>
    <row r="1365" spans="11:20">
      <c r="K1365" s="269"/>
      <c r="T1365" s="268"/>
    </row>
    <row r="1366" spans="11:20">
      <c r="K1366" s="269"/>
      <c r="T1366" s="268"/>
    </row>
    <row r="1367" spans="11:20">
      <c r="K1367" s="269"/>
      <c r="T1367" s="268"/>
    </row>
    <row r="1368" spans="11:20">
      <c r="K1368" s="269"/>
      <c r="T1368" s="268"/>
    </row>
    <row r="1369" spans="11:20">
      <c r="K1369" s="269"/>
      <c r="T1369" s="268"/>
    </row>
    <row r="1370" spans="11:20">
      <c r="K1370" s="269"/>
      <c r="T1370" s="268"/>
    </row>
    <row r="1371" spans="11:20">
      <c r="K1371" s="269"/>
      <c r="T1371" s="268"/>
    </row>
    <row r="1372" spans="11:20">
      <c r="K1372" s="269"/>
      <c r="T1372" s="268"/>
    </row>
    <row r="1373" spans="11:20">
      <c r="K1373" s="269"/>
      <c r="T1373" s="268"/>
    </row>
    <row r="1374" spans="11:20">
      <c r="K1374" s="269"/>
      <c r="T1374" s="268"/>
    </row>
    <row r="1375" spans="11:20">
      <c r="K1375" s="269"/>
      <c r="T1375" s="268"/>
    </row>
    <row r="1376" spans="11:20">
      <c r="K1376" s="269"/>
      <c r="T1376" s="268"/>
    </row>
    <row r="1377" spans="11:20">
      <c r="K1377" s="269"/>
      <c r="T1377" s="268"/>
    </row>
    <row r="1378" spans="11:20">
      <c r="K1378" s="269"/>
      <c r="T1378" s="268"/>
    </row>
    <row r="1379" spans="11:20">
      <c r="K1379" s="269"/>
      <c r="T1379" s="268"/>
    </row>
    <row r="1380" spans="11:20">
      <c r="K1380" s="269"/>
      <c r="T1380" s="268"/>
    </row>
    <row r="1381" spans="11:20">
      <c r="K1381" s="269"/>
      <c r="T1381" s="268"/>
    </row>
    <row r="1382" spans="11:20">
      <c r="K1382" s="269"/>
      <c r="T1382" s="268"/>
    </row>
    <row r="1383" spans="11:20">
      <c r="K1383" s="269"/>
      <c r="T1383" s="268"/>
    </row>
    <row r="1384" spans="11:20">
      <c r="K1384" s="269"/>
      <c r="T1384" s="268"/>
    </row>
    <row r="1385" spans="11:20">
      <c r="K1385" s="269"/>
      <c r="T1385" s="268"/>
    </row>
    <row r="1386" spans="11:20">
      <c r="K1386" s="269"/>
      <c r="T1386" s="268"/>
    </row>
    <row r="1387" spans="11:20">
      <c r="K1387" s="269"/>
      <c r="T1387" s="268"/>
    </row>
    <row r="1388" spans="11:20">
      <c r="K1388" s="269"/>
      <c r="T1388" s="268"/>
    </row>
    <row r="1389" spans="11:20">
      <c r="K1389" s="269"/>
      <c r="T1389" s="268"/>
    </row>
    <row r="1390" spans="11:20">
      <c r="K1390" s="269"/>
      <c r="T1390" s="268"/>
    </row>
    <row r="1391" spans="11:20">
      <c r="K1391" s="269"/>
      <c r="T1391" s="268"/>
    </row>
    <row r="1392" spans="11:20">
      <c r="K1392" s="269"/>
      <c r="T1392" s="268"/>
    </row>
    <row r="1393" spans="11:20">
      <c r="K1393" s="269"/>
      <c r="T1393" s="268"/>
    </row>
    <row r="1394" spans="11:20">
      <c r="K1394" s="269"/>
      <c r="T1394" s="268"/>
    </row>
    <row r="1395" spans="11:20">
      <c r="K1395" s="269"/>
      <c r="T1395" s="268"/>
    </row>
    <row r="1396" spans="11:20">
      <c r="K1396" s="269"/>
      <c r="T1396" s="268"/>
    </row>
    <row r="1397" spans="11:20">
      <c r="K1397" s="269"/>
      <c r="T1397" s="268"/>
    </row>
    <row r="1398" spans="11:20">
      <c r="K1398" s="269"/>
      <c r="T1398" s="268"/>
    </row>
    <row r="1399" spans="11:20">
      <c r="K1399" s="269"/>
      <c r="T1399" s="268"/>
    </row>
    <row r="1400" spans="11:20">
      <c r="K1400" s="269"/>
      <c r="T1400" s="268"/>
    </row>
    <row r="1401" spans="11:20">
      <c r="K1401" s="269"/>
      <c r="T1401" s="268"/>
    </row>
    <row r="1402" spans="11:20">
      <c r="K1402" s="269"/>
      <c r="T1402" s="268"/>
    </row>
    <row r="1403" spans="11:20">
      <c r="K1403" s="269"/>
      <c r="T1403" s="268"/>
    </row>
    <row r="1404" spans="11:20">
      <c r="K1404" s="269"/>
      <c r="T1404" s="268"/>
    </row>
    <row r="1405" spans="11:20">
      <c r="K1405" s="269"/>
      <c r="T1405" s="268"/>
    </row>
    <row r="1406" spans="11:20">
      <c r="K1406" s="269"/>
      <c r="T1406" s="268"/>
    </row>
    <row r="1407" spans="11:20">
      <c r="K1407" s="269"/>
      <c r="T1407" s="268"/>
    </row>
    <row r="1408" spans="11:20">
      <c r="K1408" s="269"/>
      <c r="T1408" s="268"/>
    </row>
    <row r="1409" spans="11:20">
      <c r="K1409" s="269"/>
      <c r="T1409" s="268"/>
    </row>
    <row r="1410" spans="11:20">
      <c r="K1410" s="269"/>
      <c r="T1410" s="268"/>
    </row>
    <row r="1411" spans="11:20">
      <c r="K1411" s="269"/>
      <c r="T1411" s="268"/>
    </row>
    <row r="1412" spans="11:20">
      <c r="K1412" s="269"/>
      <c r="T1412" s="268"/>
    </row>
    <row r="1413" spans="11:20">
      <c r="K1413" s="269"/>
      <c r="T1413" s="268"/>
    </row>
    <row r="1414" spans="11:20">
      <c r="K1414" s="269"/>
      <c r="T1414" s="268"/>
    </row>
    <row r="1415" spans="11:20">
      <c r="K1415" s="269"/>
      <c r="T1415" s="268"/>
    </row>
    <row r="1416" spans="11:20">
      <c r="K1416" s="269"/>
      <c r="T1416" s="268"/>
    </row>
    <row r="1417" spans="11:20">
      <c r="K1417" s="269"/>
      <c r="T1417" s="268"/>
    </row>
    <row r="1418" spans="11:20">
      <c r="K1418" s="269"/>
      <c r="T1418" s="268"/>
    </row>
    <row r="1419" spans="11:20">
      <c r="K1419" s="269"/>
      <c r="T1419" s="268"/>
    </row>
    <row r="1420" spans="11:20">
      <c r="K1420" s="269"/>
      <c r="T1420" s="268"/>
    </row>
    <row r="1421" spans="11:20">
      <c r="K1421" s="269"/>
      <c r="T1421" s="268"/>
    </row>
    <row r="1422" spans="11:20">
      <c r="K1422" s="269"/>
      <c r="T1422" s="268"/>
    </row>
    <row r="1423" spans="11:20">
      <c r="K1423" s="269"/>
      <c r="T1423" s="268"/>
    </row>
    <row r="1424" spans="11:20">
      <c r="K1424" s="269"/>
      <c r="T1424" s="268"/>
    </row>
    <row r="1425" spans="11:20">
      <c r="K1425" s="269"/>
      <c r="T1425" s="268"/>
    </row>
    <row r="1426" spans="11:20">
      <c r="K1426" s="269"/>
      <c r="T1426" s="268"/>
    </row>
    <row r="1427" spans="11:20">
      <c r="K1427" s="269"/>
      <c r="T1427" s="268"/>
    </row>
    <row r="1428" spans="11:20">
      <c r="K1428" s="269"/>
      <c r="T1428" s="268"/>
    </row>
    <row r="1429" spans="11:20">
      <c r="K1429" s="269"/>
      <c r="T1429" s="268"/>
    </row>
    <row r="1430" spans="11:20">
      <c r="K1430" s="269"/>
      <c r="T1430" s="268"/>
    </row>
    <row r="1431" spans="11:20">
      <c r="K1431" s="269"/>
      <c r="T1431" s="268"/>
    </row>
    <row r="1432" spans="11:20">
      <c r="K1432" s="269"/>
      <c r="T1432" s="268"/>
    </row>
    <row r="1433" spans="11:20">
      <c r="K1433" s="269"/>
      <c r="T1433" s="268"/>
    </row>
    <row r="1434" spans="11:20">
      <c r="K1434" s="269"/>
      <c r="T1434" s="268"/>
    </row>
    <row r="1435" spans="11:20">
      <c r="K1435" s="269"/>
      <c r="T1435" s="268"/>
    </row>
    <row r="1436" spans="11:20">
      <c r="K1436" s="269"/>
      <c r="T1436" s="268"/>
    </row>
    <row r="1437" spans="11:20">
      <c r="K1437" s="269"/>
      <c r="T1437" s="268"/>
    </row>
    <row r="1438" spans="11:20">
      <c r="K1438" s="269"/>
      <c r="T1438" s="268"/>
    </row>
    <row r="1439" spans="11:20">
      <c r="K1439" s="269"/>
      <c r="T1439" s="268"/>
    </row>
    <row r="1440" spans="11:20">
      <c r="K1440" s="269"/>
      <c r="T1440" s="268"/>
    </row>
    <row r="1441" spans="11:20">
      <c r="K1441" s="269"/>
      <c r="T1441" s="268"/>
    </row>
    <row r="1442" spans="11:20">
      <c r="K1442" s="269"/>
      <c r="T1442" s="268"/>
    </row>
    <row r="1443" spans="11:20">
      <c r="K1443" s="269"/>
      <c r="T1443" s="268"/>
    </row>
    <row r="1444" spans="11:20">
      <c r="K1444" s="269"/>
      <c r="T1444" s="268"/>
    </row>
    <row r="1445" spans="11:20">
      <c r="K1445" s="269"/>
      <c r="T1445" s="268"/>
    </row>
    <row r="1446" spans="11:20">
      <c r="K1446" s="269"/>
      <c r="T1446" s="268"/>
    </row>
    <row r="1447" spans="11:20">
      <c r="K1447" s="269"/>
      <c r="T1447" s="268"/>
    </row>
    <row r="1448" spans="11:20">
      <c r="K1448" s="269"/>
      <c r="T1448" s="268"/>
    </row>
    <row r="1449" spans="11:20">
      <c r="K1449" s="269"/>
      <c r="T1449" s="268"/>
    </row>
    <row r="1450" spans="11:20">
      <c r="K1450" s="269"/>
      <c r="T1450" s="268"/>
    </row>
    <row r="1451" spans="11:20">
      <c r="K1451" s="269"/>
      <c r="T1451" s="268"/>
    </row>
    <row r="1452" spans="11:20">
      <c r="K1452" s="269"/>
      <c r="T1452" s="268"/>
    </row>
    <row r="1453" spans="11:20">
      <c r="K1453" s="269"/>
      <c r="T1453" s="268"/>
    </row>
    <row r="1454" spans="11:20">
      <c r="K1454" s="269"/>
      <c r="T1454" s="268"/>
    </row>
    <row r="1455" spans="11:20">
      <c r="K1455" s="269"/>
      <c r="T1455" s="268"/>
    </row>
    <row r="1456" spans="11:20">
      <c r="K1456" s="269"/>
      <c r="T1456" s="268"/>
    </row>
    <row r="1457" spans="11:20">
      <c r="K1457" s="269"/>
      <c r="T1457" s="268"/>
    </row>
    <row r="1458" spans="11:20">
      <c r="K1458" s="269"/>
      <c r="T1458" s="268"/>
    </row>
    <row r="1459" spans="11:20">
      <c r="K1459" s="269"/>
      <c r="T1459" s="268"/>
    </row>
    <row r="1460" spans="11:20">
      <c r="K1460" s="269"/>
      <c r="T1460" s="268"/>
    </row>
    <row r="1461" spans="11:20">
      <c r="K1461" s="269"/>
      <c r="T1461" s="268"/>
    </row>
    <row r="1462" spans="11:20">
      <c r="K1462" s="269"/>
      <c r="T1462" s="268"/>
    </row>
    <row r="1463" spans="11:20">
      <c r="K1463" s="269"/>
      <c r="T1463" s="268"/>
    </row>
    <row r="1464" spans="11:20">
      <c r="K1464" s="269"/>
      <c r="T1464" s="268"/>
    </row>
    <row r="1465" spans="11:20">
      <c r="K1465" s="269"/>
      <c r="T1465" s="268"/>
    </row>
    <row r="1466" spans="11:20">
      <c r="K1466" s="269"/>
      <c r="T1466" s="268"/>
    </row>
    <row r="1467" spans="11:20">
      <c r="K1467" s="269"/>
      <c r="T1467" s="268"/>
    </row>
    <row r="1468" spans="11:20">
      <c r="K1468" s="269"/>
      <c r="T1468" s="268"/>
    </row>
    <row r="1469" spans="11:20">
      <c r="K1469" s="269"/>
      <c r="T1469" s="268"/>
    </row>
    <row r="1470" spans="11:20">
      <c r="K1470" s="269"/>
      <c r="T1470" s="268"/>
    </row>
    <row r="1471" spans="11:20">
      <c r="K1471" s="269"/>
      <c r="T1471" s="268"/>
    </row>
    <row r="1472" spans="11:20">
      <c r="K1472" s="269"/>
      <c r="T1472" s="268"/>
    </row>
    <row r="1473" spans="11:20">
      <c r="K1473" s="269"/>
      <c r="T1473" s="268"/>
    </row>
    <row r="1474" spans="11:20">
      <c r="K1474" s="269"/>
      <c r="T1474" s="268"/>
    </row>
    <row r="1475" spans="11:20">
      <c r="K1475" s="269"/>
      <c r="T1475" s="268"/>
    </row>
    <row r="1476" spans="11:20">
      <c r="K1476" s="269"/>
      <c r="T1476" s="268"/>
    </row>
    <row r="1477" spans="11:20">
      <c r="K1477" s="269"/>
      <c r="T1477" s="268"/>
    </row>
    <row r="1478" spans="11:20">
      <c r="K1478" s="269"/>
      <c r="T1478" s="268"/>
    </row>
    <row r="1479" spans="11:20">
      <c r="K1479" s="269"/>
      <c r="T1479" s="268"/>
    </row>
    <row r="1480" spans="11:20">
      <c r="K1480" s="269"/>
      <c r="T1480" s="268"/>
    </row>
    <row r="1481" spans="11:20">
      <c r="K1481" s="269"/>
      <c r="T1481" s="268"/>
    </row>
    <row r="1482" spans="11:20">
      <c r="K1482" s="269"/>
      <c r="T1482" s="268"/>
    </row>
    <row r="1483" spans="11:20">
      <c r="K1483" s="269"/>
      <c r="T1483" s="268"/>
    </row>
    <row r="1484" spans="11:20">
      <c r="K1484" s="269"/>
      <c r="T1484" s="268"/>
    </row>
    <row r="1485" spans="11:20">
      <c r="K1485" s="269"/>
      <c r="T1485" s="268"/>
    </row>
    <row r="1486" spans="11:20">
      <c r="K1486" s="269"/>
      <c r="T1486" s="268"/>
    </row>
    <row r="1487" spans="11:20">
      <c r="K1487" s="269"/>
      <c r="T1487" s="268"/>
    </row>
    <row r="1488" spans="11:20">
      <c r="K1488" s="269"/>
      <c r="T1488" s="268"/>
    </row>
    <row r="1489" spans="11:20">
      <c r="K1489" s="269"/>
      <c r="T1489" s="268"/>
    </row>
    <row r="1490" spans="11:20">
      <c r="K1490" s="269"/>
      <c r="T1490" s="268"/>
    </row>
    <row r="1491" spans="11:20">
      <c r="K1491" s="269"/>
      <c r="T1491" s="268"/>
    </row>
    <row r="1492" spans="11:20">
      <c r="K1492" s="269"/>
      <c r="T1492" s="268"/>
    </row>
    <row r="1493" spans="11:20">
      <c r="K1493" s="269"/>
      <c r="T1493" s="268"/>
    </row>
    <row r="1494" spans="11:20">
      <c r="K1494" s="269"/>
      <c r="T1494" s="268"/>
    </row>
    <row r="1495" spans="11:20">
      <c r="K1495" s="269"/>
      <c r="T1495" s="268"/>
    </row>
    <row r="1496" spans="11:20">
      <c r="K1496" s="269"/>
      <c r="T1496" s="268"/>
    </row>
    <row r="1497" spans="11:20">
      <c r="K1497" s="269"/>
      <c r="T1497" s="268"/>
    </row>
    <row r="1498" spans="11:20">
      <c r="K1498" s="269"/>
      <c r="T1498" s="268"/>
    </row>
    <row r="1499" spans="11:20">
      <c r="K1499" s="269"/>
      <c r="T1499" s="268"/>
    </row>
    <row r="1500" spans="11:20">
      <c r="K1500" s="269"/>
      <c r="T1500" s="268"/>
    </row>
    <row r="1501" spans="11:20">
      <c r="K1501" s="269"/>
      <c r="T1501" s="268"/>
    </row>
    <row r="1502" spans="11:20">
      <c r="K1502" s="269"/>
      <c r="T1502" s="268"/>
    </row>
    <row r="1503" spans="11:20">
      <c r="K1503" s="269"/>
      <c r="T1503" s="268"/>
    </row>
    <row r="1504" spans="11:20">
      <c r="K1504" s="269"/>
      <c r="T1504" s="268"/>
    </row>
    <row r="1505" spans="11:20">
      <c r="K1505" s="269"/>
      <c r="T1505" s="268"/>
    </row>
    <row r="1506" spans="11:20">
      <c r="K1506" s="269"/>
      <c r="T1506" s="268"/>
    </row>
    <row r="1507" spans="11:20">
      <c r="K1507" s="269"/>
      <c r="T1507" s="268"/>
    </row>
    <row r="1508" spans="11:20">
      <c r="K1508" s="269"/>
      <c r="T1508" s="268"/>
    </row>
    <row r="1509" spans="11:20">
      <c r="K1509" s="269"/>
      <c r="T1509" s="268"/>
    </row>
    <row r="1510" spans="11:20">
      <c r="K1510" s="269"/>
      <c r="T1510" s="268"/>
    </row>
    <row r="1511" spans="11:20">
      <c r="K1511" s="269"/>
      <c r="T1511" s="268"/>
    </row>
    <row r="1512" spans="11:20">
      <c r="K1512" s="269"/>
      <c r="T1512" s="268"/>
    </row>
    <row r="1513" spans="11:20">
      <c r="K1513" s="269"/>
      <c r="T1513" s="268"/>
    </row>
    <row r="1514" spans="11:20">
      <c r="K1514" s="269"/>
      <c r="T1514" s="268"/>
    </row>
    <row r="1515" spans="11:20">
      <c r="K1515" s="269"/>
      <c r="T1515" s="268"/>
    </row>
    <row r="1516" spans="11:20">
      <c r="K1516" s="269"/>
      <c r="T1516" s="268"/>
    </row>
    <row r="1517" spans="11:20">
      <c r="K1517" s="269"/>
      <c r="T1517" s="268"/>
    </row>
    <row r="1518" spans="11:20">
      <c r="K1518" s="269"/>
      <c r="T1518" s="268"/>
    </row>
    <row r="1519" spans="11:20">
      <c r="K1519" s="269"/>
      <c r="T1519" s="268"/>
    </row>
    <row r="1520" spans="11:20">
      <c r="K1520" s="269"/>
      <c r="T1520" s="268"/>
    </row>
    <row r="1521" spans="11:20">
      <c r="K1521" s="269"/>
      <c r="T1521" s="268"/>
    </row>
    <row r="1522" spans="11:20">
      <c r="K1522" s="269"/>
      <c r="T1522" s="268"/>
    </row>
    <row r="1523" spans="11:20">
      <c r="K1523" s="269"/>
      <c r="T1523" s="268"/>
    </row>
    <row r="1524" spans="11:20">
      <c r="K1524" s="269"/>
      <c r="T1524" s="268"/>
    </row>
    <row r="1525" spans="11:20">
      <c r="K1525" s="269"/>
      <c r="T1525" s="268"/>
    </row>
    <row r="1526" spans="11:20">
      <c r="K1526" s="269"/>
      <c r="T1526" s="268"/>
    </row>
    <row r="1527" spans="11:20">
      <c r="K1527" s="269"/>
      <c r="T1527" s="268"/>
    </row>
    <row r="1528" spans="11:20">
      <c r="K1528" s="269"/>
      <c r="T1528" s="268"/>
    </row>
    <row r="1529" spans="11:20">
      <c r="K1529" s="269"/>
      <c r="T1529" s="268"/>
    </row>
    <row r="1530" spans="11:20">
      <c r="K1530" s="269"/>
      <c r="T1530" s="268"/>
    </row>
    <row r="1531" spans="11:20">
      <c r="K1531" s="269"/>
      <c r="T1531" s="268"/>
    </row>
    <row r="1532" spans="11:20">
      <c r="K1532" s="269"/>
      <c r="T1532" s="268"/>
    </row>
    <row r="1533" spans="11:20">
      <c r="K1533" s="269"/>
      <c r="T1533" s="268"/>
    </row>
    <row r="1534" spans="11:20">
      <c r="K1534" s="269"/>
      <c r="T1534" s="268"/>
    </row>
    <row r="1535" spans="11:20">
      <c r="K1535" s="269"/>
      <c r="T1535" s="268"/>
    </row>
    <row r="1536" spans="11:20">
      <c r="K1536" s="269"/>
      <c r="T1536" s="268"/>
    </row>
    <row r="1537" spans="11:20">
      <c r="K1537" s="269"/>
      <c r="T1537" s="268"/>
    </row>
    <row r="1538" spans="11:20">
      <c r="K1538" s="269"/>
      <c r="T1538" s="268"/>
    </row>
    <row r="1539" spans="11:20">
      <c r="K1539" s="269"/>
      <c r="T1539" s="268"/>
    </row>
    <row r="1540" spans="11:20">
      <c r="K1540" s="269"/>
      <c r="T1540" s="268"/>
    </row>
    <row r="1541" spans="11:20">
      <c r="K1541" s="269"/>
      <c r="T1541" s="268"/>
    </row>
    <row r="1542" spans="11:20">
      <c r="K1542" s="269"/>
      <c r="T1542" s="268"/>
    </row>
    <row r="1543" spans="11:20">
      <c r="K1543" s="269"/>
      <c r="T1543" s="268"/>
    </row>
    <row r="1544" spans="11:20">
      <c r="K1544" s="269"/>
      <c r="T1544" s="268"/>
    </row>
    <row r="1545" spans="11:20">
      <c r="K1545" s="269"/>
      <c r="T1545" s="268"/>
    </row>
    <row r="1546" spans="11:20">
      <c r="K1546" s="269"/>
      <c r="T1546" s="268"/>
    </row>
    <row r="1547" spans="11:20">
      <c r="K1547" s="269"/>
      <c r="T1547" s="268"/>
    </row>
    <row r="1548" spans="11:20">
      <c r="K1548" s="269"/>
      <c r="T1548" s="268"/>
    </row>
    <row r="1549" spans="11:20">
      <c r="K1549" s="269"/>
      <c r="T1549" s="268"/>
    </row>
    <row r="1550" spans="11:20">
      <c r="K1550" s="269"/>
      <c r="T1550" s="268"/>
    </row>
    <row r="1551" spans="11:20">
      <c r="K1551" s="269"/>
      <c r="T1551" s="268"/>
    </row>
    <row r="1552" spans="11:20">
      <c r="K1552" s="269"/>
      <c r="T1552" s="268"/>
    </row>
    <row r="1553" spans="11:20">
      <c r="K1553" s="269"/>
      <c r="T1553" s="268"/>
    </row>
    <row r="1554" spans="11:20">
      <c r="K1554" s="269"/>
      <c r="T1554" s="268"/>
    </row>
    <row r="1555" spans="11:20">
      <c r="K1555" s="269"/>
      <c r="T1555" s="268"/>
    </row>
    <row r="1556" spans="11:20">
      <c r="K1556" s="269"/>
      <c r="T1556" s="268"/>
    </row>
    <row r="1557" spans="11:20">
      <c r="K1557" s="269"/>
      <c r="T1557" s="268"/>
    </row>
    <row r="1558" spans="11:20">
      <c r="K1558" s="269"/>
      <c r="T1558" s="268"/>
    </row>
    <row r="1559" spans="11:20">
      <c r="K1559" s="269"/>
      <c r="T1559" s="268"/>
    </row>
    <row r="1560" spans="11:20">
      <c r="K1560" s="269"/>
      <c r="T1560" s="268"/>
    </row>
    <row r="1561" spans="11:20">
      <c r="K1561" s="269"/>
      <c r="T1561" s="268"/>
    </row>
    <row r="1562" spans="11:20">
      <c r="K1562" s="269"/>
      <c r="T1562" s="268"/>
    </row>
    <row r="1563" spans="11:20">
      <c r="K1563" s="269"/>
      <c r="T1563" s="268"/>
    </row>
    <row r="1564" spans="11:20">
      <c r="K1564" s="269"/>
      <c r="T1564" s="268"/>
    </row>
    <row r="1565" spans="11:20">
      <c r="K1565" s="269"/>
      <c r="T1565" s="268"/>
    </row>
    <row r="1566" spans="11:20">
      <c r="K1566" s="269"/>
      <c r="T1566" s="268"/>
    </row>
    <row r="1567" spans="11:20">
      <c r="K1567" s="269"/>
      <c r="T1567" s="268"/>
    </row>
    <row r="1568" spans="11:20">
      <c r="K1568" s="269"/>
      <c r="T1568" s="268"/>
    </row>
    <row r="1569" spans="11:20">
      <c r="K1569" s="269"/>
      <c r="T1569" s="268"/>
    </row>
    <row r="1570" spans="11:20">
      <c r="K1570" s="269"/>
      <c r="T1570" s="268"/>
    </row>
    <row r="1571" spans="11:20">
      <c r="K1571" s="269"/>
      <c r="T1571" s="268"/>
    </row>
    <row r="1572" spans="11:20">
      <c r="K1572" s="269"/>
      <c r="T1572" s="268"/>
    </row>
    <row r="1573" spans="11:20">
      <c r="K1573" s="269"/>
      <c r="T1573" s="268"/>
    </row>
    <row r="1574" spans="11:20">
      <c r="K1574" s="269"/>
      <c r="T1574" s="268"/>
    </row>
    <row r="1575" spans="11:20">
      <c r="K1575" s="269"/>
      <c r="T1575" s="268"/>
    </row>
    <row r="1576" spans="11:20">
      <c r="K1576" s="269"/>
      <c r="T1576" s="268"/>
    </row>
    <row r="1577" spans="11:20">
      <c r="K1577" s="269"/>
      <c r="T1577" s="268"/>
    </row>
    <row r="1578" spans="11:20">
      <c r="K1578" s="269"/>
      <c r="T1578" s="268"/>
    </row>
    <row r="1579" spans="11:20">
      <c r="K1579" s="269"/>
      <c r="T1579" s="268"/>
    </row>
    <row r="1580" spans="11:20">
      <c r="K1580" s="269"/>
      <c r="T1580" s="268"/>
    </row>
    <row r="1581" spans="11:20">
      <c r="K1581" s="269"/>
      <c r="T1581" s="268"/>
    </row>
    <row r="1582" spans="11:20">
      <c r="K1582" s="269"/>
      <c r="T1582" s="268"/>
    </row>
    <row r="1583" spans="11:20">
      <c r="K1583" s="269"/>
      <c r="T1583" s="268"/>
    </row>
    <row r="1584" spans="11:20">
      <c r="K1584" s="269"/>
      <c r="T1584" s="268"/>
    </row>
    <row r="1585" spans="11:20">
      <c r="K1585" s="269"/>
      <c r="T1585" s="268"/>
    </row>
    <row r="1586" spans="11:20">
      <c r="K1586" s="269"/>
      <c r="T1586" s="268"/>
    </row>
    <row r="1587" spans="11:20">
      <c r="K1587" s="269"/>
      <c r="T1587" s="268"/>
    </row>
    <row r="1588" spans="11:20">
      <c r="K1588" s="269"/>
      <c r="T1588" s="268"/>
    </row>
    <row r="1589" spans="11:20">
      <c r="K1589" s="269"/>
      <c r="T1589" s="268"/>
    </row>
    <row r="1590" spans="11:20">
      <c r="K1590" s="269"/>
      <c r="T1590" s="268"/>
    </row>
    <row r="1591" spans="11:20">
      <c r="K1591" s="269"/>
      <c r="T1591" s="268"/>
    </row>
    <row r="1592" spans="11:20">
      <c r="K1592" s="269"/>
      <c r="T1592" s="268"/>
    </row>
    <row r="1593" spans="11:20">
      <c r="K1593" s="269"/>
      <c r="T1593" s="268"/>
    </row>
    <row r="1594" spans="11:20">
      <c r="K1594" s="269"/>
      <c r="T1594" s="268"/>
    </row>
    <row r="1595" spans="11:20">
      <c r="K1595" s="269"/>
      <c r="T1595" s="268"/>
    </row>
    <row r="1596" spans="11:20">
      <c r="K1596" s="269"/>
      <c r="T1596" s="268"/>
    </row>
    <row r="1597" spans="11:20">
      <c r="K1597" s="269"/>
      <c r="T1597" s="268"/>
    </row>
    <row r="1598" spans="11:20">
      <c r="K1598" s="269"/>
      <c r="T1598" s="268"/>
    </row>
    <row r="1599" spans="11:20">
      <c r="K1599" s="269"/>
      <c r="T1599" s="268"/>
    </row>
    <row r="1600" spans="11:20">
      <c r="K1600" s="269"/>
      <c r="T1600" s="268"/>
    </row>
    <row r="1601" spans="11:20">
      <c r="K1601" s="269"/>
      <c r="T1601" s="268"/>
    </row>
    <row r="1602" spans="11:20">
      <c r="K1602" s="269"/>
      <c r="T1602" s="268"/>
    </row>
    <row r="1603" spans="11:20">
      <c r="K1603" s="269"/>
      <c r="T1603" s="268"/>
    </row>
    <row r="1604" spans="11:20">
      <c r="K1604" s="269"/>
      <c r="T1604" s="268"/>
    </row>
    <row r="1605" spans="11:20">
      <c r="K1605" s="269"/>
      <c r="T1605" s="268"/>
    </row>
    <row r="1606" spans="11:20">
      <c r="K1606" s="269"/>
      <c r="T1606" s="268"/>
    </row>
    <row r="1607" spans="11:20">
      <c r="K1607" s="269"/>
      <c r="T1607" s="268"/>
    </row>
    <row r="1608" spans="11:20">
      <c r="K1608" s="269"/>
      <c r="T1608" s="268"/>
    </row>
    <row r="1609" spans="11:20">
      <c r="K1609" s="269"/>
      <c r="T1609" s="268"/>
    </row>
    <row r="1610" spans="11:20">
      <c r="K1610" s="269"/>
      <c r="T1610" s="268"/>
    </row>
    <row r="1611" spans="11:20">
      <c r="K1611" s="269"/>
      <c r="T1611" s="268"/>
    </row>
    <row r="1612" spans="11:20">
      <c r="K1612" s="269"/>
      <c r="T1612" s="268"/>
    </row>
    <row r="1613" spans="11:20">
      <c r="K1613" s="269"/>
      <c r="T1613" s="268"/>
    </row>
    <row r="1614" spans="11:20">
      <c r="K1614" s="269"/>
      <c r="T1614" s="268"/>
    </row>
    <row r="1615" spans="11:20">
      <c r="K1615" s="269"/>
      <c r="T1615" s="268"/>
    </row>
    <row r="1616" spans="11:20">
      <c r="K1616" s="269"/>
      <c r="T1616" s="268"/>
    </row>
    <row r="1617" spans="11:20">
      <c r="K1617" s="269"/>
      <c r="T1617" s="268"/>
    </row>
    <row r="1618" spans="11:20">
      <c r="K1618" s="269"/>
      <c r="T1618" s="268"/>
    </row>
    <row r="1619" spans="11:20">
      <c r="K1619" s="269"/>
      <c r="T1619" s="268"/>
    </row>
    <row r="1620" spans="11:20">
      <c r="K1620" s="269"/>
      <c r="T1620" s="268"/>
    </row>
    <row r="1621" spans="11:20">
      <c r="K1621" s="269"/>
      <c r="T1621" s="268"/>
    </row>
    <row r="1622" spans="11:20">
      <c r="K1622" s="269"/>
      <c r="T1622" s="268"/>
    </row>
    <row r="1623" spans="11:20">
      <c r="K1623" s="269"/>
      <c r="T1623" s="268"/>
    </row>
    <row r="1624" spans="11:20">
      <c r="K1624" s="269"/>
      <c r="T1624" s="268"/>
    </row>
    <row r="1625" spans="11:20">
      <c r="K1625" s="269"/>
      <c r="T1625" s="268"/>
    </row>
    <row r="1626" spans="11:20">
      <c r="K1626" s="269"/>
      <c r="T1626" s="268"/>
    </row>
    <row r="1627" spans="11:20">
      <c r="K1627" s="269"/>
      <c r="T1627" s="268"/>
    </row>
    <row r="1628" spans="11:20">
      <c r="K1628" s="269"/>
      <c r="T1628" s="268"/>
    </row>
    <row r="1629" spans="11:20">
      <c r="K1629" s="269"/>
      <c r="T1629" s="268"/>
    </row>
    <row r="1630" spans="11:20">
      <c r="K1630" s="269"/>
      <c r="T1630" s="268"/>
    </row>
    <row r="1631" spans="11:20">
      <c r="K1631" s="269"/>
      <c r="T1631" s="268"/>
    </row>
    <row r="1632" spans="11:20">
      <c r="K1632" s="269"/>
      <c r="T1632" s="268"/>
    </row>
    <row r="1633" spans="11:20">
      <c r="K1633" s="269"/>
      <c r="T1633" s="268"/>
    </row>
    <row r="1634" spans="11:20">
      <c r="K1634" s="269"/>
      <c r="T1634" s="268"/>
    </row>
    <row r="1635" spans="11:20">
      <c r="K1635" s="269"/>
      <c r="T1635" s="268"/>
    </row>
    <row r="1636" spans="11:20">
      <c r="K1636" s="269"/>
      <c r="T1636" s="268"/>
    </row>
    <row r="1637" spans="11:20">
      <c r="K1637" s="269"/>
      <c r="T1637" s="268"/>
    </row>
    <row r="1638" spans="11:20">
      <c r="K1638" s="269"/>
      <c r="T1638" s="268"/>
    </row>
    <row r="1639" spans="11:20">
      <c r="K1639" s="269"/>
      <c r="T1639" s="268"/>
    </row>
    <row r="1640" spans="11:20">
      <c r="K1640" s="269"/>
      <c r="T1640" s="268"/>
    </row>
    <row r="1641" spans="11:20">
      <c r="K1641" s="269"/>
      <c r="T1641" s="268"/>
    </row>
    <row r="1642" spans="11:20">
      <c r="K1642" s="269"/>
      <c r="T1642" s="268"/>
    </row>
    <row r="1643" spans="11:20">
      <c r="K1643" s="269"/>
      <c r="T1643" s="268"/>
    </row>
    <row r="1644" spans="11:20">
      <c r="K1644" s="269"/>
      <c r="T1644" s="268"/>
    </row>
    <row r="1645" spans="11:20">
      <c r="K1645" s="269"/>
      <c r="T1645" s="268"/>
    </row>
    <row r="1646" spans="11:20">
      <c r="K1646" s="269"/>
      <c r="T1646" s="268"/>
    </row>
    <row r="1647" spans="11:20">
      <c r="K1647" s="269"/>
      <c r="T1647" s="268"/>
    </row>
    <row r="1648" spans="11:20">
      <c r="K1648" s="269"/>
      <c r="T1648" s="268"/>
    </row>
    <row r="1649" spans="11:20">
      <c r="K1649" s="269"/>
      <c r="T1649" s="268"/>
    </row>
    <row r="1650" spans="11:20">
      <c r="K1650" s="269"/>
      <c r="T1650" s="268"/>
    </row>
    <row r="1651" spans="11:20">
      <c r="K1651" s="269"/>
      <c r="T1651" s="268"/>
    </row>
    <row r="1652" spans="11:20">
      <c r="K1652" s="269"/>
      <c r="T1652" s="268"/>
    </row>
    <row r="1653" spans="11:20">
      <c r="K1653" s="269"/>
      <c r="T1653" s="268"/>
    </row>
    <row r="1654" spans="11:20">
      <c r="K1654" s="269"/>
      <c r="T1654" s="268"/>
    </row>
    <row r="1655" spans="11:20">
      <c r="K1655" s="269"/>
      <c r="T1655" s="268"/>
    </row>
    <row r="1656" spans="11:20">
      <c r="K1656" s="269"/>
      <c r="T1656" s="268"/>
    </row>
    <row r="1657" spans="11:20">
      <c r="K1657" s="269"/>
      <c r="T1657" s="268"/>
    </row>
    <row r="1658" spans="11:20">
      <c r="K1658" s="269"/>
      <c r="T1658" s="268"/>
    </row>
    <row r="1659" spans="11:20">
      <c r="K1659" s="269"/>
      <c r="T1659" s="268"/>
    </row>
    <row r="1660" spans="11:20">
      <c r="K1660" s="269"/>
      <c r="T1660" s="268"/>
    </row>
    <row r="1661" spans="11:20">
      <c r="K1661" s="269"/>
      <c r="T1661" s="268"/>
    </row>
    <row r="1662" spans="11:20">
      <c r="K1662" s="269"/>
      <c r="T1662" s="268"/>
    </row>
    <row r="1663" spans="11:20">
      <c r="K1663" s="269"/>
      <c r="T1663" s="268"/>
    </row>
    <row r="1664" spans="11:20">
      <c r="K1664" s="269"/>
      <c r="T1664" s="268"/>
    </row>
    <row r="1665" spans="11:20">
      <c r="K1665" s="269"/>
      <c r="T1665" s="268"/>
    </row>
    <row r="1666" spans="11:20">
      <c r="K1666" s="269"/>
      <c r="T1666" s="268"/>
    </row>
    <row r="1667" spans="11:20">
      <c r="K1667" s="269"/>
      <c r="T1667" s="268"/>
    </row>
    <row r="1668" spans="11:20">
      <c r="K1668" s="269"/>
      <c r="T1668" s="268"/>
    </row>
    <row r="1669" spans="11:20">
      <c r="K1669" s="269"/>
      <c r="T1669" s="268"/>
    </row>
    <row r="1670" spans="11:20">
      <c r="K1670" s="269"/>
      <c r="T1670" s="268"/>
    </row>
    <row r="1671" spans="11:20">
      <c r="K1671" s="269"/>
      <c r="T1671" s="268"/>
    </row>
    <row r="1672" spans="11:20">
      <c r="K1672" s="269"/>
      <c r="T1672" s="268"/>
    </row>
    <row r="1673" spans="11:20">
      <c r="K1673" s="269"/>
      <c r="T1673" s="268"/>
    </row>
    <row r="1674" spans="11:20">
      <c r="K1674" s="269"/>
      <c r="T1674" s="268"/>
    </row>
    <row r="1675" spans="11:20">
      <c r="K1675" s="269"/>
      <c r="T1675" s="268"/>
    </row>
    <row r="1676" spans="11:20">
      <c r="K1676" s="269"/>
      <c r="T1676" s="268"/>
    </row>
    <row r="1677" spans="11:20">
      <c r="K1677" s="269"/>
      <c r="T1677" s="268"/>
    </row>
    <row r="1678" spans="11:20">
      <c r="K1678" s="269"/>
      <c r="T1678" s="268"/>
    </row>
    <row r="1679" spans="11:20">
      <c r="K1679" s="269"/>
      <c r="T1679" s="268"/>
    </row>
    <row r="1680" spans="11:20">
      <c r="K1680" s="269"/>
      <c r="T1680" s="268"/>
    </row>
    <row r="1681" spans="11:20">
      <c r="K1681" s="269"/>
      <c r="T1681" s="268"/>
    </row>
    <row r="1682" spans="11:20">
      <c r="K1682" s="269"/>
      <c r="T1682" s="268"/>
    </row>
    <row r="1683" spans="11:20">
      <c r="K1683" s="269"/>
      <c r="T1683" s="268"/>
    </row>
    <row r="1684" spans="11:20">
      <c r="K1684" s="269"/>
      <c r="T1684" s="268"/>
    </row>
    <row r="1685" spans="11:20">
      <c r="K1685" s="269"/>
      <c r="T1685" s="268"/>
    </row>
    <row r="1686" spans="11:20">
      <c r="K1686" s="269"/>
      <c r="T1686" s="268"/>
    </row>
    <row r="1687" spans="11:20">
      <c r="K1687" s="269"/>
      <c r="T1687" s="268"/>
    </row>
    <row r="1688" spans="11:20">
      <c r="K1688" s="269"/>
      <c r="T1688" s="268"/>
    </row>
    <row r="1689" spans="11:20">
      <c r="K1689" s="269"/>
      <c r="T1689" s="268"/>
    </row>
    <row r="1690" spans="11:20">
      <c r="K1690" s="269"/>
      <c r="T1690" s="268"/>
    </row>
    <row r="1691" spans="11:20">
      <c r="K1691" s="269"/>
      <c r="T1691" s="268"/>
    </row>
    <row r="1692" spans="11:20">
      <c r="K1692" s="269"/>
      <c r="T1692" s="268"/>
    </row>
    <row r="1693" spans="11:20">
      <c r="K1693" s="269"/>
      <c r="T1693" s="268"/>
    </row>
    <row r="1694" spans="11:20">
      <c r="K1694" s="269"/>
      <c r="T1694" s="268"/>
    </row>
    <row r="1695" spans="11:20">
      <c r="K1695" s="269"/>
      <c r="T1695" s="268"/>
    </row>
    <row r="1696" spans="11:20">
      <c r="K1696" s="269"/>
      <c r="T1696" s="268"/>
    </row>
    <row r="1697" spans="11:20">
      <c r="K1697" s="269"/>
      <c r="T1697" s="268"/>
    </row>
    <row r="1698" spans="11:20">
      <c r="K1698" s="269"/>
      <c r="T1698" s="268"/>
    </row>
    <row r="1699" spans="11:20">
      <c r="K1699" s="269"/>
      <c r="T1699" s="268"/>
    </row>
    <row r="1700" spans="11:20">
      <c r="K1700" s="269"/>
      <c r="T1700" s="268"/>
    </row>
    <row r="1701" spans="11:20">
      <c r="K1701" s="269"/>
      <c r="T1701" s="268"/>
    </row>
    <row r="1702" spans="11:20">
      <c r="K1702" s="269"/>
      <c r="T1702" s="268"/>
    </row>
    <row r="1703" spans="11:20">
      <c r="K1703" s="269"/>
      <c r="T1703" s="268"/>
    </row>
    <row r="1704" spans="11:20">
      <c r="K1704" s="269"/>
      <c r="T1704" s="268"/>
    </row>
    <row r="1705" spans="11:20">
      <c r="K1705" s="269"/>
      <c r="T1705" s="268"/>
    </row>
    <row r="1706" spans="11:20">
      <c r="K1706" s="269"/>
      <c r="T1706" s="268"/>
    </row>
    <row r="1707" spans="11:20">
      <c r="K1707" s="269"/>
      <c r="T1707" s="268"/>
    </row>
    <row r="1708" spans="11:20">
      <c r="K1708" s="269"/>
      <c r="T1708" s="268"/>
    </row>
    <row r="1709" spans="11:20">
      <c r="K1709" s="269"/>
      <c r="T1709" s="268"/>
    </row>
    <row r="1710" spans="11:20">
      <c r="K1710" s="269"/>
      <c r="T1710" s="268"/>
    </row>
    <row r="1711" spans="11:20">
      <c r="K1711" s="269"/>
      <c r="T1711" s="268"/>
    </row>
    <row r="1712" spans="11:20">
      <c r="K1712" s="269"/>
      <c r="T1712" s="268"/>
    </row>
    <row r="1713" spans="11:20">
      <c r="K1713" s="269"/>
      <c r="T1713" s="268"/>
    </row>
    <row r="1714" spans="11:20">
      <c r="K1714" s="269"/>
      <c r="T1714" s="268"/>
    </row>
    <row r="1715" spans="11:20">
      <c r="K1715" s="269"/>
      <c r="T1715" s="268"/>
    </row>
    <row r="1716" spans="11:20">
      <c r="K1716" s="269"/>
      <c r="T1716" s="268"/>
    </row>
    <row r="1717" spans="11:20">
      <c r="K1717" s="269"/>
      <c r="T1717" s="268"/>
    </row>
    <row r="1718" spans="11:20">
      <c r="K1718" s="269"/>
      <c r="T1718" s="268"/>
    </row>
    <row r="1719" spans="11:20">
      <c r="K1719" s="269"/>
      <c r="T1719" s="268"/>
    </row>
    <row r="1720" spans="11:20">
      <c r="K1720" s="269"/>
      <c r="T1720" s="268"/>
    </row>
    <row r="1721" spans="11:20">
      <c r="K1721" s="269"/>
      <c r="T1721" s="268"/>
    </row>
    <row r="1722" spans="11:20">
      <c r="K1722" s="269"/>
      <c r="T1722" s="268"/>
    </row>
    <row r="1723" spans="11:20">
      <c r="K1723" s="269"/>
      <c r="T1723" s="268"/>
    </row>
    <row r="1724" spans="11:20">
      <c r="K1724" s="269"/>
      <c r="T1724" s="268"/>
    </row>
    <row r="1725" spans="11:20">
      <c r="K1725" s="269"/>
      <c r="T1725" s="268"/>
    </row>
    <row r="1726" spans="11:20">
      <c r="K1726" s="269"/>
      <c r="T1726" s="268"/>
    </row>
    <row r="1727" spans="11:20">
      <c r="K1727" s="269"/>
      <c r="T1727" s="268"/>
    </row>
    <row r="1728" spans="11:20">
      <c r="K1728" s="269"/>
      <c r="T1728" s="268"/>
    </row>
    <row r="1729" spans="11:20">
      <c r="K1729" s="269"/>
      <c r="T1729" s="268"/>
    </row>
    <row r="1730" spans="11:20">
      <c r="K1730" s="269"/>
      <c r="T1730" s="268"/>
    </row>
    <row r="1731" spans="11:20">
      <c r="K1731" s="269"/>
      <c r="T1731" s="268"/>
    </row>
    <row r="1732" spans="11:20">
      <c r="K1732" s="269"/>
      <c r="T1732" s="268"/>
    </row>
    <row r="1733" spans="11:20">
      <c r="K1733" s="269"/>
      <c r="T1733" s="268"/>
    </row>
    <row r="1734" spans="11:20">
      <c r="K1734" s="269"/>
      <c r="T1734" s="268"/>
    </row>
    <row r="1735" spans="11:20">
      <c r="K1735" s="269"/>
      <c r="T1735" s="268"/>
    </row>
    <row r="1736" spans="11:20">
      <c r="K1736" s="269"/>
      <c r="T1736" s="268"/>
    </row>
    <row r="1737" spans="11:20">
      <c r="K1737" s="269"/>
      <c r="T1737" s="268"/>
    </row>
    <row r="1738" spans="11:20">
      <c r="K1738" s="269"/>
      <c r="T1738" s="268"/>
    </row>
    <row r="1739" spans="11:20">
      <c r="K1739" s="269"/>
      <c r="T1739" s="268"/>
    </row>
    <row r="1740" spans="11:20">
      <c r="K1740" s="269"/>
      <c r="T1740" s="268"/>
    </row>
    <row r="1741" spans="11:20">
      <c r="K1741" s="269"/>
      <c r="T1741" s="268"/>
    </row>
    <row r="1742" spans="11:20">
      <c r="K1742" s="269"/>
      <c r="T1742" s="268"/>
    </row>
    <row r="1743" spans="11:20">
      <c r="K1743" s="269"/>
      <c r="T1743" s="268"/>
    </row>
    <row r="1744" spans="11:20">
      <c r="K1744" s="269"/>
      <c r="T1744" s="268"/>
    </row>
    <row r="1745" spans="11:20">
      <c r="K1745" s="269"/>
      <c r="T1745" s="268"/>
    </row>
    <row r="1746" spans="11:20">
      <c r="K1746" s="269"/>
      <c r="T1746" s="268"/>
    </row>
    <row r="1747" spans="11:20">
      <c r="K1747" s="269"/>
      <c r="T1747" s="268"/>
    </row>
    <row r="1748" spans="11:20">
      <c r="K1748" s="269"/>
      <c r="T1748" s="268"/>
    </row>
    <row r="1749" spans="11:20">
      <c r="K1749" s="269"/>
      <c r="T1749" s="268"/>
    </row>
    <row r="1750" spans="11:20">
      <c r="K1750" s="269"/>
      <c r="T1750" s="268"/>
    </row>
    <row r="1751" spans="11:20">
      <c r="K1751" s="269"/>
      <c r="T1751" s="268"/>
    </row>
    <row r="1752" spans="11:20">
      <c r="K1752" s="269"/>
      <c r="T1752" s="268"/>
    </row>
    <row r="1753" spans="11:20">
      <c r="K1753" s="269"/>
      <c r="T1753" s="268"/>
    </row>
    <row r="1754" spans="11:20">
      <c r="K1754" s="269"/>
      <c r="T1754" s="268"/>
    </row>
    <row r="1755" spans="11:20">
      <c r="K1755" s="269"/>
      <c r="T1755" s="268"/>
    </row>
    <row r="1756" spans="11:20">
      <c r="K1756" s="269"/>
      <c r="T1756" s="268"/>
    </row>
    <row r="1757" spans="11:20">
      <c r="K1757" s="269"/>
      <c r="T1757" s="268"/>
    </row>
    <row r="1758" spans="11:20">
      <c r="K1758" s="269"/>
      <c r="T1758" s="268"/>
    </row>
    <row r="1759" spans="11:20">
      <c r="K1759" s="269"/>
      <c r="T1759" s="268"/>
    </row>
    <row r="1760" spans="11:20">
      <c r="K1760" s="269"/>
      <c r="T1760" s="268"/>
    </row>
    <row r="1761" spans="11:20">
      <c r="K1761" s="269"/>
      <c r="T1761" s="268"/>
    </row>
    <row r="1762" spans="11:20">
      <c r="K1762" s="269"/>
      <c r="T1762" s="268"/>
    </row>
    <row r="1763" spans="11:20">
      <c r="K1763" s="269"/>
      <c r="T1763" s="268"/>
    </row>
    <row r="1764" spans="11:20">
      <c r="K1764" s="269"/>
      <c r="T1764" s="268"/>
    </row>
    <row r="1765" spans="11:20">
      <c r="K1765" s="269"/>
      <c r="T1765" s="268"/>
    </row>
    <row r="1766" spans="11:20">
      <c r="K1766" s="269"/>
      <c r="T1766" s="268"/>
    </row>
    <row r="1767" spans="11:20">
      <c r="K1767" s="269"/>
      <c r="T1767" s="268"/>
    </row>
    <row r="1768" spans="11:20">
      <c r="K1768" s="269"/>
      <c r="T1768" s="268"/>
    </row>
    <row r="1769" spans="11:20">
      <c r="K1769" s="269"/>
      <c r="T1769" s="268"/>
    </row>
    <row r="1770" spans="11:20">
      <c r="K1770" s="269"/>
      <c r="T1770" s="268"/>
    </row>
    <row r="1771" spans="11:20">
      <c r="K1771" s="269"/>
      <c r="T1771" s="268"/>
    </row>
    <row r="1772" spans="11:20">
      <c r="K1772" s="269"/>
      <c r="T1772" s="268"/>
    </row>
    <row r="1773" spans="11:20">
      <c r="K1773" s="269"/>
      <c r="T1773" s="268"/>
    </row>
    <row r="1774" spans="11:20">
      <c r="K1774" s="269"/>
      <c r="T1774" s="268"/>
    </row>
    <row r="1775" spans="11:20">
      <c r="K1775" s="269"/>
      <c r="T1775" s="268"/>
    </row>
    <row r="1776" spans="11:20">
      <c r="K1776" s="269"/>
      <c r="T1776" s="268"/>
    </row>
    <row r="1777" spans="11:20">
      <c r="K1777" s="269"/>
      <c r="T1777" s="268"/>
    </row>
    <row r="1778" spans="11:20">
      <c r="K1778" s="269"/>
      <c r="T1778" s="268"/>
    </row>
    <row r="1779" spans="11:20">
      <c r="K1779" s="269"/>
      <c r="T1779" s="268"/>
    </row>
    <row r="1780" spans="11:20">
      <c r="K1780" s="269"/>
      <c r="T1780" s="268"/>
    </row>
    <row r="1781" spans="11:20">
      <c r="K1781" s="269"/>
      <c r="T1781" s="268"/>
    </row>
    <row r="1782" spans="11:20">
      <c r="K1782" s="269"/>
      <c r="T1782" s="268"/>
    </row>
    <row r="1783" spans="11:20">
      <c r="K1783" s="269"/>
      <c r="T1783" s="268"/>
    </row>
    <row r="1784" spans="11:20">
      <c r="K1784" s="269"/>
      <c r="T1784" s="268"/>
    </row>
    <row r="1785" spans="11:20">
      <c r="K1785" s="269"/>
      <c r="T1785" s="268"/>
    </row>
    <row r="1786" spans="11:20">
      <c r="K1786" s="269"/>
      <c r="T1786" s="268"/>
    </row>
    <row r="1787" spans="11:20">
      <c r="K1787" s="269"/>
      <c r="T1787" s="268"/>
    </row>
    <row r="1788" spans="11:20">
      <c r="K1788" s="269"/>
      <c r="T1788" s="268"/>
    </row>
    <row r="1789" spans="11:20">
      <c r="K1789" s="269"/>
      <c r="T1789" s="268"/>
    </row>
    <row r="1790" spans="11:20">
      <c r="K1790" s="269"/>
      <c r="T1790" s="268"/>
    </row>
    <row r="1791" spans="11:20">
      <c r="K1791" s="269"/>
      <c r="T1791" s="268"/>
    </row>
    <row r="1792" spans="11:20">
      <c r="K1792" s="269"/>
      <c r="T1792" s="268"/>
    </row>
    <row r="1793" spans="11:20">
      <c r="K1793" s="269"/>
      <c r="T1793" s="268"/>
    </row>
    <row r="1794" spans="11:20">
      <c r="K1794" s="269"/>
      <c r="T1794" s="268"/>
    </row>
    <row r="1795" spans="11:20">
      <c r="K1795" s="269"/>
      <c r="T1795" s="268"/>
    </row>
    <row r="1796" spans="11:20">
      <c r="K1796" s="269"/>
      <c r="T1796" s="268"/>
    </row>
    <row r="1797" spans="11:20">
      <c r="K1797" s="269"/>
      <c r="T1797" s="268"/>
    </row>
    <row r="1798" spans="11:20">
      <c r="K1798" s="269"/>
      <c r="T1798" s="268"/>
    </row>
    <row r="1799" spans="11:20">
      <c r="K1799" s="269"/>
      <c r="T1799" s="268"/>
    </row>
    <row r="1800" spans="11:20">
      <c r="K1800" s="269"/>
      <c r="T1800" s="268"/>
    </row>
    <row r="1801" spans="11:20">
      <c r="K1801" s="269"/>
      <c r="T1801" s="268"/>
    </row>
    <row r="1802" spans="11:20">
      <c r="K1802" s="269"/>
      <c r="T1802" s="268"/>
    </row>
    <row r="1803" spans="11:20">
      <c r="K1803" s="269"/>
      <c r="T1803" s="268"/>
    </row>
    <row r="1804" spans="11:20">
      <c r="K1804" s="269"/>
      <c r="T1804" s="268"/>
    </row>
    <row r="1805" spans="11:20">
      <c r="K1805" s="269"/>
      <c r="T1805" s="268"/>
    </row>
    <row r="1806" spans="11:20">
      <c r="K1806" s="269"/>
      <c r="T1806" s="268"/>
    </row>
    <row r="1807" spans="11:20">
      <c r="K1807" s="269"/>
      <c r="T1807" s="268"/>
    </row>
    <row r="1808" spans="11:20">
      <c r="K1808" s="269"/>
      <c r="T1808" s="268"/>
    </row>
    <row r="1809" spans="11:20">
      <c r="K1809" s="269"/>
      <c r="T1809" s="268"/>
    </row>
    <row r="1810" spans="11:20">
      <c r="K1810" s="269"/>
      <c r="T1810" s="268"/>
    </row>
    <row r="1811" spans="11:20">
      <c r="K1811" s="269"/>
      <c r="T1811" s="268"/>
    </row>
    <row r="1812" spans="11:20">
      <c r="K1812" s="269"/>
      <c r="T1812" s="268"/>
    </row>
    <row r="1813" spans="11:20">
      <c r="K1813" s="269"/>
      <c r="T1813" s="268"/>
    </row>
    <row r="1814" spans="11:20">
      <c r="K1814" s="269"/>
      <c r="T1814" s="268"/>
    </row>
    <row r="1815" spans="11:20">
      <c r="K1815" s="269"/>
      <c r="T1815" s="268"/>
    </row>
    <row r="1816" spans="11:20">
      <c r="K1816" s="269"/>
      <c r="T1816" s="268"/>
    </row>
    <row r="1817" spans="11:20">
      <c r="K1817" s="269"/>
      <c r="T1817" s="268"/>
    </row>
    <row r="1818" spans="11:20">
      <c r="K1818" s="269"/>
      <c r="T1818" s="268"/>
    </row>
    <row r="1819" spans="11:20">
      <c r="K1819" s="269"/>
      <c r="T1819" s="268"/>
    </row>
    <row r="1820" spans="11:20">
      <c r="K1820" s="269"/>
      <c r="T1820" s="268"/>
    </row>
    <row r="1821" spans="11:20">
      <c r="K1821" s="269"/>
      <c r="T1821" s="268"/>
    </row>
    <row r="1822" spans="11:20">
      <c r="K1822" s="269"/>
      <c r="T1822" s="268"/>
    </row>
    <row r="1823" spans="11:20">
      <c r="K1823" s="269"/>
      <c r="T1823" s="268"/>
    </row>
    <row r="1824" spans="11:20">
      <c r="K1824" s="269"/>
      <c r="T1824" s="268"/>
    </row>
    <row r="1825" spans="11:20">
      <c r="K1825" s="269"/>
      <c r="T1825" s="268"/>
    </row>
    <row r="1826" spans="11:20">
      <c r="K1826" s="269"/>
      <c r="T1826" s="268"/>
    </row>
    <row r="1827" spans="11:20">
      <c r="K1827" s="269"/>
      <c r="T1827" s="268"/>
    </row>
    <row r="1828" spans="11:20">
      <c r="K1828" s="269"/>
      <c r="T1828" s="268"/>
    </row>
    <row r="1829" spans="11:20">
      <c r="K1829" s="269"/>
      <c r="T1829" s="268"/>
    </row>
    <row r="1830" spans="11:20">
      <c r="K1830" s="269"/>
      <c r="T1830" s="268"/>
    </row>
    <row r="1831" spans="11:20">
      <c r="K1831" s="269"/>
      <c r="T1831" s="268"/>
    </row>
    <row r="1832" spans="11:20">
      <c r="K1832" s="269"/>
      <c r="T1832" s="268"/>
    </row>
    <row r="1833" spans="11:20">
      <c r="K1833" s="269"/>
      <c r="T1833" s="268"/>
    </row>
    <row r="1834" spans="11:20">
      <c r="K1834" s="269"/>
      <c r="T1834" s="268"/>
    </row>
    <row r="1835" spans="11:20">
      <c r="K1835" s="269"/>
      <c r="T1835" s="268"/>
    </row>
    <row r="1836" spans="11:20">
      <c r="K1836" s="269"/>
      <c r="T1836" s="268"/>
    </row>
    <row r="1837" spans="11:20">
      <c r="K1837" s="269"/>
      <c r="T1837" s="268"/>
    </row>
    <row r="1838" spans="11:20">
      <c r="K1838" s="269"/>
      <c r="T1838" s="268"/>
    </row>
    <row r="1839" spans="11:20">
      <c r="K1839" s="269"/>
      <c r="T1839" s="268"/>
    </row>
    <row r="1840" spans="11:20">
      <c r="K1840" s="269"/>
      <c r="T1840" s="268"/>
    </row>
    <row r="1841" spans="11:20">
      <c r="K1841" s="269"/>
      <c r="T1841" s="268"/>
    </row>
    <row r="1842" spans="11:20">
      <c r="K1842" s="269"/>
      <c r="T1842" s="268"/>
    </row>
    <row r="1843" spans="11:20">
      <c r="K1843" s="269"/>
      <c r="T1843" s="268"/>
    </row>
    <row r="1844" spans="11:20">
      <c r="K1844" s="269"/>
      <c r="T1844" s="268"/>
    </row>
    <row r="1845" spans="11:20">
      <c r="K1845" s="269"/>
      <c r="T1845" s="268"/>
    </row>
    <row r="1846" spans="11:20">
      <c r="K1846" s="269"/>
      <c r="T1846" s="268"/>
    </row>
    <row r="1847" spans="11:20">
      <c r="K1847" s="269"/>
      <c r="T1847" s="268"/>
    </row>
    <row r="1848" spans="11:20">
      <c r="K1848" s="269"/>
      <c r="T1848" s="268"/>
    </row>
    <row r="1849" spans="11:20">
      <c r="K1849" s="269"/>
      <c r="T1849" s="268"/>
    </row>
    <row r="1850" spans="11:20">
      <c r="K1850" s="269"/>
      <c r="T1850" s="268"/>
    </row>
    <row r="1851" spans="11:20">
      <c r="K1851" s="269"/>
      <c r="T1851" s="268"/>
    </row>
    <row r="1852" spans="11:20">
      <c r="K1852" s="269"/>
      <c r="T1852" s="268"/>
    </row>
    <row r="1853" spans="11:20">
      <c r="K1853" s="269"/>
      <c r="T1853" s="268"/>
    </row>
    <row r="1854" spans="11:20">
      <c r="K1854" s="269"/>
      <c r="T1854" s="268"/>
    </row>
    <row r="1855" spans="11:20">
      <c r="K1855" s="269"/>
      <c r="T1855" s="268"/>
    </row>
    <row r="1856" spans="11:20">
      <c r="K1856" s="269"/>
      <c r="T1856" s="268"/>
    </row>
    <row r="1857" spans="11:20">
      <c r="K1857" s="269"/>
      <c r="T1857" s="268"/>
    </row>
    <row r="1858" spans="11:20">
      <c r="K1858" s="269"/>
      <c r="T1858" s="268"/>
    </row>
    <row r="1859" spans="11:20">
      <c r="K1859" s="269"/>
      <c r="T1859" s="268"/>
    </row>
    <row r="1860" spans="11:20">
      <c r="K1860" s="269"/>
      <c r="T1860" s="268"/>
    </row>
    <row r="1861" spans="11:20">
      <c r="K1861" s="269"/>
      <c r="T1861" s="268"/>
    </row>
    <row r="1862" spans="11:20">
      <c r="K1862" s="269"/>
      <c r="T1862" s="268"/>
    </row>
    <row r="1863" spans="11:20">
      <c r="K1863" s="269"/>
      <c r="T1863" s="268"/>
    </row>
    <row r="1864" spans="11:20">
      <c r="K1864" s="269"/>
      <c r="T1864" s="268"/>
    </row>
    <row r="1865" spans="11:20">
      <c r="K1865" s="269"/>
      <c r="T1865" s="268"/>
    </row>
    <row r="1866" spans="11:20">
      <c r="K1866" s="269"/>
      <c r="T1866" s="268"/>
    </row>
    <row r="1867" spans="11:20">
      <c r="K1867" s="269"/>
      <c r="T1867" s="268"/>
    </row>
    <row r="1868" spans="11:20">
      <c r="K1868" s="269"/>
      <c r="T1868" s="268"/>
    </row>
    <row r="1869" spans="11:20">
      <c r="K1869" s="269"/>
      <c r="T1869" s="268"/>
    </row>
    <row r="1870" spans="11:20">
      <c r="K1870" s="269"/>
      <c r="T1870" s="268"/>
    </row>
    <row r="1871" spans="11:20">
      <c r="K1871" s="269"/>
      <c r="T1871" s="268"/>
    </row>
    <row r="1872" spans="11:20">
      <c r="K1872" s="269"/>
      <c r="T1872" s="268"/>
    </row>
    <row r="1873" spans="11:20">
      <c r="K1873" s="269"/>
      <c r="T1873" s="268"/>
    </row>
    <row r="1874" spans="11:20">
      <c r="K1874" s="269"/>
      <c r="T1874" s="268"/>
    </row>
    <row r="1875" spans="11:20">
      <c r="K1875" s="269"/>
      <c r="T1875" s="268"/>
    </row>
    <row r="1876" spans="11:20">
      <c r="K1876" s="269"/>
      <c r="T1876" s="268"/>
    </row>
    <row r="1877" spans="11:20">
      <c r="K1877" s="269"/>
      <c r="T1877" s="268"/>
    </row>
    <row r="1878" spans="11:20">
      <c r="K1878" s="269"/>
      <c r="T1878" s="268"/>
    </row>
    <row r="1879" spans="11:20">
      <c r="K1879" s="269"/>
      <c r="T1879" s="268"/>
    </row>
    <row r="1880" spans="11:20">
      <c r="K1880" s="269"/>
      <c r="T1880" s="268"/>
    </row>
    <row r="1881" spans="11:20">
      <c r="K1881" s="269"/>
      <c r="T1881" s="268"/>
    </row>
    <row r="1882" spans="11:20">
      <c r="K1882" s="269"/>
      <c r="T1882" s="268"/>
    </row>
    <row r="1883" spans="11:20">
      <c r="K1883" s="269"/>
      <c r="T1883" s="268"/>
    </row>
    <row r="1884" spans="11:20">
      <c r="K1884" s="269"/>
      <c r="T1884" s="268"/>
    </row>
    <row r="1885" spans="11:20">
      <c r="K1885" s="269"/>
      <c r="T1885" s="268"/>
    </row>
    <row r="1886" spans="11:20">
      <c r="K1886" s="269"/>
      <c r="T1886" s="268"/>
    </row>
    <row r="1887" spans="11:20">
      <c r="K1887" s="269"/>
      <c r="T1887" s="268"/>
    </row>
    <row r="1888" spans="11:20">
      <c r="K1888" s="269"/>
      <c r="T1888" s="268"/>
    </row>
    <row r="1889" spans="11:20">
      <c r="K1889" s="269"/>
      <c r="T1889" s="268"/>
    </row>
    <row r="1890" spans="11:20">
      <c r="K1890" s="269"/>
      <c r="T1890" s="268"/>
    </row>
    <row r="1891" spans="11:20">
      <c r="K1891" s="269"/>
      <c r="T1891" s="268"/>
    </row>
    <row r="1892" spans="11:20">
      <c r="K1892" s="269"/>
      <c r="T1892" s="268"/>
    </row>
    <row r="1893" spans="11:20">
      <c r="K1893" s="269"/>
      <c r="T1893" s="268"/>
    </row>
    <row r="1894" spans="11:20">
      <c r="K1894" s="269"/>
      <c r="T1894" s="268"/>
    </row>
    <row r="1895" spans="11:20">
      <c r="K1895" s="269"/>
      <c r="T1895" s="268"/>
    </row>
    <row r="1896" spans="11:20">
      <c r="K1896" s="269"/>
      <c r="T1896" s="268"/>
    </row>
    <row r="1897" spans="11:20">
      <c r="K1897" s="269"/>
      <c r="T1897" s="268"/>
    </row>
    <row r="1898" spans="11:20">
      <c r="K1898" s="269"/>
      <c r="T1898" s="268"/>
    </row>
    <row r="1899" spans="11:20">
      <c r="K1899" s="269"/>
      <c r="T1899" s="268"/>
    </row>
    <row r="1900" spans="11:20">
      <c r="K1900" s="269"/>
      <c r="T1900" s="268"/>
    </row>
    <row r="1901" spans="11:20">
      <c r="K1901" s="269"/>
      <c r="T1901" s="268"/>
    </row>
    <row r="1902" spans="11:20">
      <c r="K1902" s="269"/>
      <c r="T1902" s="268"/>
    </row>
    <row r="1903" spans="11:20">
      <c r="K1903" s="269"/>
      <c r="T1903" s="268"/>
    </row>
    <row r="1904" spans="11:20">
      <c r="K1904" s="269"/>
      <c r="T1904" s="268"/>
    </row>
    <row r="1905" spans="11:20">
      <c r="K1905" s="269"/>
      <c r="T1905" s="268"/>
    </row>
    <row r="1906" spans="11:20">
      <c r="K1906" s="269"/>
      <c r="T1906" s="268"/>
    </row>
    <row r="1907" spans="11:20">
      <c r="K1907" s="269"/>
      <c r="T1907" s="268"/>
    </row>
    <row r="1908" spans="11:20">
      <c r="K1908" s="269"/>
      <c r="T1908" s="268"/>
    </row>
    <row r="1909" spans="11:20">
      <c r="K1909" s="269"/>
      <c r="T1909" s="268"/>
    </row>
    <row r="1910" spans="11:20">
      <c r="K1910" s="269"/>
      <c r="T1910" s="268"/>
    </row>
    <row r="1911" spans="11:20">
      <c r="K1911" s="269"/>
      <c r="T1911" s="268"/>
    </row>
    <row r="1912" spans="11:20">
      <c r="K1912" s="269"/>
      <c r="T1912" s="268"/>
    </row>
    <row r="1913" spans="11:20">
      <c r="K1913" s="269"/>
      <c r="T1913" s="268"/>
    </row>
    <row r="1914" spans="11:20">
      <c r="K1914" s="269"/>
      <c r="T1914" s="268"/>
    </row>
    <row r="1915" spans="11:20">
      <c r="K1915" s="269"/>
      <c r="T1915" s="268"/>
    </row>
    <row r="1916" spans="11:20">
      <c r="K1916" s="269"/>
      <c r="T1916" s="268"/>
    </row>
    <row r="1917" spans="11:20">
      <c r="K1917" s="269"/>
      <c r="T1917" s="268"/>
    </row>
    <row r="1918" spans="11:20">
      <c r="K1918" s="269"/>
      <c r="T1918" s="268"/>
    </row>
    <row r="1919" spans="11:20">
      <c r="K1919" s="269"/>
      <c r="T1919" s="268"/>
    </row>
    <row r="1920" spans="11:20">
      <c r="K1920" s="269"/>
      <c r="T1920" s="268"/>
    </row>
    <row r="1921" spans="11:20">
      <c r="K1921" s="269"/>
      <c r="T1921" s="268"/>
    </row>
    <row r="1922" spans="11:20">
      <c r="K1922" s="269"/>
      <c r="T1922" s="268"/>
    </row>
    <row r="1923" spans="11:20">
      <c r="K1923" s="269"/>
      <c r="T1923" s="268"/>
    </row>
    <row r="1924" spans="11:20">
      <c r="K1924" s="269"/>
      <c r="T1924" s="268"/>
    </row>
    <row r="1925" spans="11:20">
      <c r="K1925" s="269"/>
      <c r="T1925" s="268"/>
    </row>
    <row r="1926" spans="11:20">
      <c r="K1926" s="269"/>
      <c r="T1926" s="268"/>
    </row>
    <row r="1927" spans="11:20">
      <c r="K1927" s="269"/>
      <c r="T1927" s="268"/>
    </row>
    <row r="1928" spans="11:20">
      <c r="K1928" s="269"/>
      <c r="T1928" s="268"/>
    </row>
    <row r="1929" spans="11:20">
      <c r="K1929" s="269"/>
      <c r="T1929" s="268"/>
    </row>
    <row r="1930" spans="11:20">
      <c r="K1930" s="269"/>
      <c r="T1930" s="268"/>
    </row>
    <row r="1931" spans="11:20">
      <c r="K1931" s="269"/>
      <c r="T1931" s="268"/>
    </row>
    <row r="1932" spans="11:20">
      <c r="K1932" s="269"/>
      <c r="T1932" s="268"/>
    </row>
    <row r="1933" spans="11:20">
      <c r="K1933" s="269"/>
      <c r="T1933" s="268"/>
    </row>
    <row r="1934" spans="11:20">
      <c r="K1934" s="269"/>
      <c r="T1934" s="268"/>
    </row>
    <row r="1935" spans="11:20">
      <c r="K1935" s="269"/>
      <c r="T1935" s="268"/>
    </row>
    <row r="1936" spans="11:20">
      <c r="K1936" s="269"/>
      <c r="T1936" s="268"/>
    </row>
    <row r="1937" spans="11:20">
      <c r="K1937" s="269"/>
      <c r="T1937" s="268"/>
    </row>
    <row r="1938" spans="11:20">
      <c r="K1938" s="269"/>
      <c r="T1938" s="268"/>
    </row>
    <row r="1939" spans="11:20">
      <c r="K1939" s="269"/>
      <c r="T1939" s="268"/>
    </row>
    <row r="1940" spans="11:20">
      <c r="K1940" s="269"/>
      <c r="T1940" s="268"/>
    </row>
    <row r="1941" spans="11:20">
      <c r="K1941" s="269"/>
      <c r="T1941" s="268"/>
    </row>
    <row r="1942" spans="11:20">
      <c r="K1942" s="269"/>
      <c r="T1942" s="268"/>
    </row>
    <row r="1943" spans="11:20">
      <c r="K1943" s="269"/>
      <c r="T1943" s="268"/>
    </row>
    <row r="1944" spans="11:20">
      <c r="K1944" s="269"/>
      <c r="T1944" s="268"/>
    </row>
    <row r="1945" spans="11:20">
      <c r="K1945" s="269"/>
      <c r="T1945" s="268"/>
    </row>
    <row r="1946" spans="11:20">
      <c r="K1946" s="269"/>
      <c r="T1946" s="268"/>
    </row>
    <row r="1947" spans="11:20">
      <c r="K1947" s="269"/>
      <c r="T1947" s="268"/>
    </row>
    <row r="1948" spans="11:20">
      <c r="K1948" s="269"/>
      <c r="T1948" s="268"/>
    </row>
    <row r="1949" spans="11:20">
      <c r="K1949" s="269"/>
      <c r="T1949" s="268"/>
    </row>
    <row r="1950" spans="11:20">
      <c r="K1950" s="269"/>
      <c r="T1950" s="268"/>
    </row>
    <row r="1951" spans="11:20">
      <c r="K1951" s="269"/>
      <c r="T1951" s="268"/>
    </row>
    <row r="1952" spans="11:20">
      <c r="K1952" s="269"/>
      <c r="T1952" s="268"/>
    </row>
    <row r="1953" spans="11:20">
      <c r="K1953" s="269"/>
      <c r="T1953" s="268"/>
    </row>
    <row r="1954" spans="11:20">
      <c r="K1954" s="269"/>
      <c r="T1954" s="268"/>
    </row>
    <row r="1955" spans="11:20">
      <c r="K1955" s="269"/>
      <c r="T1955" s="268"/>
    </row>
    <row r="1956" spans="11:20">
      <c r="K1956" s="269"/>
      <c r="T1956" s="268"/>
    </row>
    <row r="1957" spans="11:20">
      <c r="K1957" s="269"/>
      <c r="T1957" s="268"/>
    </row>
    <row r="1958" spans="11:20">
      <c r="K1958" s="269"/>
      <c r="T1958" s="268"/>
    </row>
    <row r="1959" spans="11:20">
      <c r="K1959" s="269"/>
      <c r="T1959" s="268"/>
    </row>
    <row r="1960" spans="11:20">
      <c r="K1960" s="269"/>
      <c r="T1960" s="268"/>
    </row>
    <row r="1961" spans="11:20">
      <c r="K1961" s="269"/>
      <c r="T1961" s="268"/>
    </row>
    <row r="1962" spans="11:20">
      <c r="K1962" s="269"/>
      <c r="T1962" s="268"/>
    </row>
    <row r="1963" spans="11:20">
      <c r="K1963" s="269"/>
      <c r="T1963" s="268"/>
    </row>
    <row r="1964" spans="11:20">
      <c r="K1964" s="269"/>
      <c r="T1964" s="268"/>
    </row>
    <row r="1965" spans="11:20">
      <c r="K1965" s="269"/>
      <c r="T1965" s="268"/>
    </row>
    <row r="1966" spans="11:20">
      <c r="K1966" s="269"/>
      <c r="T1966" s="268"/>
    </row>
    <row r="1967" spans="11:20">
      <c r="K1967" s="269"/>
      <c r="T1967" s="268"/>
    </row>
    <row r="1968" spans="11:20">
      <c r="K1968" s="269"/>
    </row>
    <row r="1969" spans="11:11">
      <c r="K1969" s="269"/>
    </row>
    <row r="1970" spans="11:11">
      <c r="K1970" s="269"/>
    </row>
  </sheetData>
  <sortState ref="A11:AA13">
    <sortCondition descending="1" ref="Y11:Y13"/>
  </sortState>
  <mergeCells count="24">
    <mergeCell ref="A8:A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D8:D9"/>
    <mergeCell ref="E8:E9"/>
    <mergeCell ref="F8:F9"/>
    <mergeCell ref="B8:B9"/>
    <mergeCell ref="C8:C9"/>
    <mergeCell ref="Z8:Z9"/>
    <mergeCell ref="R8:T8"/>
    <mergeCell ref="U8:U9"/>
    <mergeCell ref="V8:V9"/>
    <mergeCell ref="W8:W9"/>
    <mergeCell ref="X8:X9"/>
    <mergeCell ref="Y8:Y9"/>
    <mergeCell ref="G8:G9"/>
    <mergeCell ref="O8:Q8"/>
  </mergeCells>
  <conditionalFormatting sqref="K11 G11:I11">
    <cfRule type="timePeriod" dxfId="9" priority="2" stopIfTrue="1" timePeriod="last7Days">
      <formula>AND(TODAY()-FLOOR(G11,1)&lt;=6,FLOOR(G11,1)&lt;=TODAY())</formula>
    </cfRule>
  </conditionalFormatting>
  <conditionalFormatting sqref="D11:K11">
    <cfRule type="timePeriod" dxfId="8" priority="1" timePeriod="thisWeek">
      <formula>AND(TODAY()-ROUNDDOWN(D11,0)&lt;=WEEKDAY(TODAY())-1,ROUNDDOWN(D11,0)-TODAY()&lt;=7-WEEKDAY(TODAY()))</formula>
    </cfRule>
  </conditionalFormatting>
  <pageMargins left="0.39370078740157483" right="0.15748031496062992" top="0.44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38"/>
  <sheetViews>
    <sheetView view="pageBreakPreview" zoomScaleSheetLayoutView="100" workbookViewId="0">
      <selection activeCell="I7" sqref="I7"/>
    </sheetView>
  </sheetViews>
  <sheetFormatPr defaultRowHeight="15"/>
  <cols>
    <col min="1" max="1" width="22.7109375" style="192" customWidth="1"/>
    <col min="2" max="2" width="20.85546875" style="192" customWidth="1"/>
    <col min="3" max="3" width="11.5703125" style="192" customWidth="1"/>
    <col min="4" max="4" width="25.85546875" style="192" customWidth="1"/>
    <col min="5" max="6" width="20.42578125" style="192" customWidth="1"/>
    <col min="7" max="16384" width="9.140625" style="192"/>
  </cols>
  <sheetData>
    <row r="1" spans="1:5" ht="111" customHeight="1">
      <c r="A1" s="190" t="s">
        <v>398</v>
      </c>
      <c r="B1" s="191"/>
      <c r="C1" s="191"/>
      <c r="D1" s="191"/>
      <c r="E1" s="191"/>
    </row>
    <row r="2" spans="1:5" ht="18" customHeight="1">
      <c r="A2" s="193" t="s">
        <v>59</v>
      </c>
      <c r="B2" s="193"/>
      <c r="C2" s="193"/>
      <c r="D2" s="193"/>
      <c r="E2" s="193"/>
    </row>
    <row r="3" spans="1:5">
      <c r="A3" s="194"/>
      <c r="B3" s="194"/>
      <c r="C3" s="194"/>
      <c r="D3" s="194"/>
    </row>
    <row r="4" spans="1:5">
      <c r="A4" s="195" t="s">
        <v>92</v>
      </c>
      <c r="B4" s="194"/>
      <c r="C4" s="194"/>
      <c r="D4" s="194"/>
      <c r="E4" s="196" t="s">
        <v>174</v>
      </c>
    </row>
    <row r="5" spans="1:5">
      <c r="A5" s="197" t="s">
        <v>23</v>
      </c>
      <c r="B5" s="197" t="s">
        <v>24</v>
      </c>
      <c r="C5" s="197" t="s">
        <v>25</v>
      </c>
      <c r="D5" s="197" t="s">
        <v>26</v>
      </c>
      <c r="E5" s="198" t="s">
        <v>27</v>
      </c>
    </row>
    <row r="6" spans="1:5" ht="33.75" customHeight="1">
      <c r="A6" s="199" t="s">
        <v>12</v>
      </c>
      <c r="B6" s="200" t="s">
        <v>58</v>
      </c>
      <c r="C6" s="200" t="s">
        <v>132</v>
      </c>
      <c r="D6" s="200" t="s">
        <v>29</v>
      </c>
      <c r="E6" s="201"/>
    </row>
    <row r="7" spans="1:5" ht="33.75" customHeight="1">
      <c r="A7" s="200" t="s">
        <v>97</v>
      </c>
      <c r="B7" s="200" t="s">
        <v>140</v>
      </c>
      <c r="C7" s="200" t="s">
        <v>132</v>
      </c>
      <c r="D7" s="200" t="s">
        <v>28</v>
      </c>
      <c r="E7" s="201"/>
    </row>
    <row r="8" spans="1:5" ht="33.75" customHeight="1">
      <c r="A8" s="199" t="s">
        <v>107</v>
      </c>
      <c r="B8" s="200" t="s">
        <v>400</v>
      </c>
      <c r="C8" s="200" t="s">
        <v>132</v>
      </c>
      <c r="D8" s="200" t="s">
        <v>29</v>
      </c>
      <c r="E8" s="201"/>
    </row>
    <row r="9" spans="1:5" s="202" customFormat="1" ht="33.75" customHeight="1">
      <c r="A9" s="199" t="s">
        <v>98</v>
      </c>
      <c r="B9" s="200" t="s">
        <v>399</v>
      </c>
      <c r="C9" s="200" t="s">
        <v>132</v>
      </c>
      <c r="D9" s="200" t="s">
        <v>28</v>
      </c>
      <c r="E9" s="201"/>
    </row>
    <row r="10" spans="1:5" s="202" customFormat="1" ht="33.75" customHeight="1">
      <c r="A10" s="203" t="s">
        <v>160</v>
      </c>
      <c r="B10" s="204" t="s">
        <v>404</v>
      </c>
      <c r="C10" s="204" t="s">
        <v>162</v>
      </c>
      <c r="D10" s="204" t="s">
        <v>29</v>
      </c>
      <c r="E10" s="201"/>
    </row>
    <row r="11" spans="1:5" s="202" customFormat="1" ht="33.75" customHeight="1">
      <c r="A11" s="203" t="s">
        <v>160</v>
      </c>
      <c r="B11" s="204" t="s">
        <v>405</v>
      </c>
      <c r="C11" s="204" t="s">
        <v>162</v>
      </c>
      <c r="D11" s="204" t="s">
        <v>29</v>
      </c>
      <c r="E11" s="201"/>
    </row>
    <row r="12" spans="1:5" s="206" customFormat="1" ht="33.75" customHeight="1">
      <c r="A12" s="203" t="s">
        <v>160</v>
      </c>
      <c r="B12" s="204" t="s">
        <v>164</v>
      </c>
      <c r="C12" s="204" t="s">
        <v>162</v>
      </c>
      <c r="D12" s="204" t="s">
        <v>29</v>
      </c>
      <c r="E12" s="205"/>
    </row>
    <row r="13" spans="1:5" s="206" customFormat="1" ht="33.75" customHeight="1">
      <c r="A13" s="203" t="s">
        <v>160</v>
      </c>
      <c r="B13" s="204" t="s">
        <v>165</v>
      </c>
      <c r="C13" s="204" t="s">
        <v>162</v>
      </c>
      <c r="D13" s="204" t="s">
        <v>29</v>
      </c>
      <c r="E13" s="205"/>
    </row>
    <row r="14" spans="1:5" s="209" customFormat="1" ht="33.75" customHeight="1">
      <c r="A14" s="207" t="s">
        <v>91</v>
      </c>
      <c r="B14" s="204" t="s">
        <v>142</v>
      </c>
      <c r="C14" s="204" t="s">
        <v>133</v>
      </c>
      <c r="D14" s="204" t="s">
        <v>29</v>
      </c>
      <c r="E14" s="208"/>
    </row>
    <row r="15" spans="1:5" s="206" customFormat="1" ht="33.75" customHeight="1">
      <c r="A15" s="203" t="s">
        <v>143</v>
      </c>
      <c r="B15" s="204" t="s">
        <v>159</v>
      </c>
      <c r="C15" s="204" t="s">
        <v>133</v>
      </c>
      <c r="D15" s="204" t="s">
        <v>29</v>
      </c>
      <c r="E15" s="210"/>
    </row>
    <row r="16" spans="1:5" s="206" customFormat="1" ht="33.75" customHeight="1">
      <c r="A16" s="203" t="s">
        <v>143</v>
      </c>
      <c r="B16" s="204" t="s">
        <v>163</v>
      </c>
      <c r="C16" s="204" t="s">
        <v>162</v>
      </c>
      <c r="D16" s="204" t="s">
        <v>29</v>
      </c>
      <c r="E16" s="210"/>
    </row>
    <row r="17" spans="1:5" ht="33.75" customHeight="1">
      <c r="A17" s="204" t="s">
        <v>9</v>
      </c>
      <c r="B17" s="204" t="s">
        <v>401</v>
      </c>
      <c r="C17" s="204" t="s">
        <v>132</v>
      </c>
      <c r="D17" s="204" t="s">
        <v>29</v>
      </c>
      <c r="E17" s="201"/>
    </row>
    <row r="18" spans="1:5" ht="33.75" customHeight="1">
      <c r="A18" s="203" t="s">
        <v>134</v>
      </c>
      <c r="B18" s="204" t="s">
        <v>402</v>
      </c>
      <c r="C18" s="204" t="s">
        <v>403</v>
      </c>
      <c r="D18" s="204" t="s">
        <v>29</v>
      </c>
      <c r="E18" s="201"/>
    </row>
    <row r="19" spans="1:5" s="211" customFormat="1" ht="33.75" customHeight="1">
      <c r="A19" s="199" t="s">
        <v>47</v>
      </c>
      <c r="B19" s="200" t="s">
        <v>166</v>
      </c>
      <c r="C19" s="200" t="s">
        <v>167</v>
      </c>
      <c r="D19" s="200" t="s">
        <v>29</v>
      </c>
      <c r="E19" s="205"/>
    </row>
    <row r="20" spans="1:5">
      <c r="A20" s="194"/>
      <c r="B20" s="194"/>
      <c r="C20" s="194"/>
      <c r="D20" s="194"/>
    </row>
    <row r="21" spans="1:5" ht="39" customHeight="1">
      <c r="A21" s="194"/>
      <c r="B21" s="194"/>
      <c r="C21" s="194"/>
      <c r="D21" s="194"/>
    </row>
    <row r="22" spans="1:5">
      <c r="A22" s="194" t="s">
        <v>12</v>
      </c>
      <c r="B22" s="194"/>
      <c r="C22" s="194"/>
      <c r="D22" s="65" t="s">
        <v>56</v>
      </c>
    </row>
    <row r="23" spans="1:5">
      <c r="A23" s="194"/>
      <c r="B23" s="194"/>
      <c r="C23" s="194"/>
      <c r="D23" s="212"/>
    </row>
    <row r="24" spans="1:5" ht="123.75" customHeight="1">
      <c r="A24" s="190" t="s">
        <v>398</v>
      </c>
      <c r="B24" s="191"/>
      <c r="C24" s="191"/>
      <c r="D24" s="191"/>
      <c r="E24" s="191"/>
    </row>
    <row r="25" spans="1:5" ht="18" customHeight="1">
      <c r="A25" s="193" t="s">
        <v>60</v>
      </c>
      <c r="B25" s="193"/>
      <c r="C25" s="193"/>
      <c r="D25" s="193"/>
      <c r="E25" s="193"/>
    </row>
    <row r="26" spans="1:5">
      <c r="A26" s="194"/>
      <c r="B26" s="194"/>
      <c r="C26" s="194"/>
      <c r="D26" s="194"/>
    </row>
    <row r="27" spans="1:5">
      <c r="A27" s="195" t="s">
        <v>92</v>
      </c>
      <c r="B27" s="194"/>
      <c r="C27" s="194"/>
      <c r="D27" s="194"/>
      <c r="E27" s="196" t="s">
        <v>174</v>
      </c>
    </row>
    <row r="28" spans="1:5">
      <c r="A28" s="197" t="s">
        <v>23</v>
      </c>
      <c r="B28" s="197" t="s">
        <v>24</v>
      </c>
      <c r="C28" s="197" t="s">
        <v>25</v>
      </c>
      <c r="D28" s="197" t="s">
        <v>26</v>
      </c>
      <c r="E28" s="213"/>
    </row>
    <row r="29" spans="1:5" ht="34.5" customHeight="1">
      <c r="A29" s="199" t="s">
        <v>12</v>
      </c>
      <c r="B29" s="200" t="s">
        <v>58</v>
      </c>
      <c r="C29" s="200" t="s">
        <v>132</v>
      </c>
      <c r="D29" s="200" t="s">
        <v>29</v>
      </c>
      <c r="E29" s="214"/>
    </row>
    <row r="30" spans="1:5" s="216" customFormat="1" ht="34.5" customHeight="1">
      <c r="A30" s="200" t="s">
        <v>97</v>
      </c>
      <c r="B30" s="200" t="s">
        <v>140</v>
      </c>
      <c r="C30" s="200" t="s">
        <v>132</v>
      </c>
      <c r="D30" s="200" t="s">
        <v>28</v>
      </c>
      <c r="E30" s="215"/>
    </row>
    <row r="31" spans="1:5" ht="34.5" customHeight="1">
      <c r="A31" s="199" t="s">
        <v>107</v>
      </c>
      <c r="B31" s="200" t="s">
        <v>400</v>
      </c>
      <c r="C31" s="200" t="s">
        <v>132</v>
      </c>
      <c r="D31" s="200" t="s">
        <v>29</v>
      </c>
      <c r="E31" s="214"/>
    </row>
    <row r="32" spans="1:5" ht="34.5" customHeight="1">
      <c r="A32" s="199" t="s">
        <v>98</v>
      </c>
      <c r="B32" s="200" t="s">
        <v>399</v>
      </c>
      <c r="C32" s="200" t="s">
        <v>132</v>
      </c>
      <c r="D32" s="200" t="s">
        <v>28</v>
      </c>
      <c r="E32" s="214"/>
    </row>
    <row r="33" spans="1:5" s="202" customFormat="1" ht="34.5" customHeight="1">
      <c r="A33" s="207" t="s">
        <v>91</v>
      </c>
      <c r="B33" s="204" t="s">
        <v>142</v>
      </c>
      <c r="C33" s="200" t="s">
        <v>133</v>
      </c>
      <c r="D33" s="200" t="s">
        <v>29</v>
      </c>
      <c r="E33" s="217"/>
    </row>
    <row r="34" spans="1:5" s="202" customFormat="1" ht="34.5" customHeight="1">
      <c r="A34" s="200" t="s">
        <v>9</v>
      </c>
      <c r="B34" s="204" t="s">
        <v>401</v>
      </c>
      <c r="C34" s="204" t="s">
        <v>132</v>
      </c>
      <c r="D34" s="204" t="s">
        <v>29</v>
      </c>
      <c r="E34" s="217"/>
    </row>
    <row r="35" spans="1:5" s="202" customFormat="1" ht="34.5" customHeight="1">
      <c r="A35" s="199" t="s">
        <v>47</v>
      </c>
      <c r="B35" s="200" t="s">
        <v>166</v>
      </c>
      <c r="C35" s="200" t="s">
        <v>167</v>
      </c>
      <c r="D35" s="200" t="s">
        <v>29</v>
      </c>
      <c r="E35" s="217"/>
    </row>
    <row r="36" spans="1:5" ht="35.25" customHeight="1">
      <c r="A36" s="218"/>
      <c r="B36" s="219"/>
      <c r="C36" s="219"/>
      <c r="D36" s="219"/>
    </row>
    <row r="37" spans="1:5" ht="34.5" customHeight="1">
      <c r="A37" s="221" t="s">
        <v>12</v>
      </c>
      <c r="B37" s="194"/>
      <c r="C37" s="194"/>
      <c r="D37" s="65" t="s">
        <v>56</v>
      </c>
    </row>
    <row r="38" spans="1:5" ht="22.5" customHeight="1">
      <c r="A38" s="220"/>
      <c r="B38" s="194"/>
      <c r="C38" s="194"/>
      <c r="D38" s="70"/>
    </row>
  </sheetData>
  <mergeCells count="4">
    <mergeCell ref="A1:E1"/>
    <mergeCell ref="A2:E2"/>
    <mergeCell ref="A24:E24"/>
    <mergeCell ref="A25:E25"/>
  </mergeCells>
  <pageMargins left="0.7" right="0.7" top="0.75" bottom="0.75" header="0.3" footer="0.3"/>
  <pageSetup paperSize="9" scale="88" fitToHeight="0" orientation="portrait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view="pageBreakPreview" zoomScale="80" zoomScaleSheetLayoutView="80" workbookViewId="0">
      <selection activeCell="R13" sqref="R13"/>
    </sheetView>
  </sheetViews>
  <sheetFormatPr defaultRowHeight="12.75"/>
  <cols>
    <col min="1" max="1" width="6.140625" style="3" customWidth="1"/>
    <col min="2" max="2" width="4.7109375" style="3" hidden="1" customWidth="1"/>
    <col min="3" max="3" width="6" style="3" hidden="1" customWidth="1"/>
    <col min="4" max="4" width="20.140625" style="3" customWidth="1"/>
    <col min="5" max="5" width="10.42578125" style="3" customWidth="1"/>
    <col min="6" max="6" width="6.42578125" style="3" customWidth="1"/>
    <col min="7" max="7" width="33.140625" style="3" customWidth="1"/>
    <col min="8" max="8" width="10.5703125" style="3" customWidth="1"/>
    <col min="9" max="9" width="16" style="3" customWidth="1"/>
    <col min="10" max="10" width="12.7109375" style="3" hidden="1" customWidth="1"/>
    <col min="11" max="11" width="25" style="3" customWidth="1"/>
    <col min="12" max="12" width="6.85546875" style="68" customWidth="1"/>
    <col min="13" max="13" width="8.7109375" style="69" customWidth="1"/>
    <col min="14" max="14" width="3.85546875" style="3" customWidth="1"/>
    <col min="15" max="15" width="6.42578125" style="68" customWidth="1"/>
    <col min="16" max="16" width="8.7109375" style="69" customWidth="1"/>
    <col min="17" max="17" width="3.7109375" style="3" customWidth="1"/>
    <col min="18" max="18" width="6.42578125" style="68" customWidth="1"/>
    <col min="19" max="19" width="8.7109375" style="69" customWidth="1"/>
    <col min="20" max="20" width="3.7109375" style="3" customWidth="1"/>
    <col min="21" max="22" width="4.85546875" style="3" customWidth="1"/>
    <col min="23" max="23" width="7.5703125" style="3" customWidth="1"/>
    <col min="24" max="24" width="9.7109375" style="3" hidden="1" customWidth="1"/>
    <col min="25" max="25" width="9.7109375" style="69" customWidth="1"/>
    <col min="26" max="26" width="8" style="3" customWidth="1"/>
    <col min="27" max="16384" width="9.140625" style="3"/>
  </cols>
  <sheetData>
    <row r="1" spans="1:26" ht="75.75" customHeight="1">
      <c r="A1" s="1" t="s">
        <v>267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5.95" customHeight="1">
      <c r="A3" s="4" t="s">
        <v>172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7" customFormat="1" ht="15.95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8" customFormat="1" ht="21" customHeight="1">
      <c r="A5" s="71" t="s">
        <v>173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19.149999999999999" customHeight="1">
      <c r="A6" s="86" t="s">
        <v>201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ht="4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6" customFormat="1" ht="15" customHeight="1">
      <c r="A8" s="10" t="s">
        <v>92</v>
      </c>
      <c r="B8" s="11"/>
      <c r="C8" s="11"/>
      <c r="D8" s="12"/>
      <c r="E8" s="12"/>
      <c r="F8" s="12"/>
      <c r="G8" s="12"/>
      <c r="H8" s="12"/>
      <c r="I8" s="13"/>
      <c r="J8" s="13"/>
      <c r="K8" s="11"/>
      <c r="L8" s="14"/>
      <c r="M8" s="15"/>
      <c r="O8" s="14"/>
      <c r="P8" s="17"/>
      <c r="R8" s="14"/>
      <c r="S8" s="17"/>
      <c r="Y8" s="18" t="s">
        <v>174</v>
      </c>
      <c r="Z8" s="19"/>
    </row>
    <row r="9" spans="1:26" s="28" customFormat="1" ht="20.100000000000001" customHeight="1">
      <c r="A9" s="20" t="s">
        <v>21</v>
      </c>
      <c r="B9" s="21" t="s">
        <v>2</v>
      </c>
      <c r="C9" s="22"/>
      <c r="D9" s="23" t="s">
        <v>170</v>
      </c>
      <c r="E9" s="23" t="s">
        <v>3</v>
      </c>
      <c r="F9" s="20" t="s">
        <v>11</v>
      </c>
      <c r="G9" s="23" t="s">
        <v>171</v>
      </c>
      <c r="H9" s="23" t="s">
        <v>3</v>
      </c>
      <c r="I9" s="23" t="s">
        <v>4</v>
      </c>
      <c r="J9" s="24"/>
      <c r="K9" s="23" t="s">
        <v>6</v>
      </c>
      <c r="L9" s="25" t="s">
        <v>75</v>
      </c>
      <c r="M9" s="25"/>
      <c r="N9" s="25"/>
      <c r="O9" s="25" t="s">
        <v>13</v>
      </c>
      <c r="P9" s="25"/>
      <c r="Q9" s="25"/>
      <c r="R9" s="25" t="s">
        <v>95</v>
      </c>
      <c r="S9" s="25"/>
      <c r="T9" s="25"/>
      <c r="U9" s="26" t="s">
        <v>14</v>
      </c>
      <c r="V9" s="22" t="s">
        <v>94</v>
      </c>
      <c r="W9" s="20" t="s">
        <v>15</v>
      </c>
      <c r="X9" s="21" t="s">
        <v>77</v>
      </c>
      <c r="Y9" s="27" t="s">
        <v>17</v>
      </c>
      <c r="Z9" s="27" t="s">
        <v>18</v>
      </c>
    </row>
    <row r="10" spans="1:26" s="28" customFormat="1" ht="71.25" customHeight="1">
      <c r="A10" s="20"/>
      <c r="B10" s="21"/>
      <c r="C10" s="29"/>
      <c r="D10" s="23"/>
      <c r="E10" s="23"/>
      <c r="F10" s="20"/>
      <c r="G10" s="23"/>
      <c r="H10" s="23"/>
      <c r="I10" s="23"/>
      <c r="J10" s="24"/>
      <c r="K10" s="23"/>
      <c r="L10" s="30" t="s">
        <v>19</v>
      </c>
      <c r="M10" s="31" t="s">
        <v>20</v>
      </c>
      <c r="N10" s="32" t="s">
        <v>21</v>
      </c>
      <c r="O10" s="30" t="s">
        <v>19</v>
      </c>
      <c r="P10" s="31" t="s">
        <v>20</v>
      </c>
      <c r="Q10" s="32" t="s">
        <v>21</v>
      </c>
      <c r="R10" s="30" t="s">
        <v>19</v>
      </c>
      <c r="S10" s="31" t="s">
        <v>20</v>
      </c>
      <c r="T10" s="32" t="s">
        <v>21</v>
      </c>
      <c r="U10" s="33"/>
      <c r="V10" s="29"/>
      <c r="W10" s="20"/>
      <c r="X10" s="21"/>
      <c r="Y10" s="27"/>
      <c r="Z10" s="27"/>
    </row>
    <row r="11" spans="1:26" s="28" customFormat="1" ht="45.75" customHeight="1">
      <c r="A11" s="34">
        <f>RANK(Y11,Y$11:Y$12,0)</f>
        <v>1</v>
      </c>
      <c r="B11" s="35"/>
      <c r="C11" s="36"/>
      <c r="D11" s="76" t="s">
        <v>187</v>
      </c>
      <c r="E11" s="81" t="s">
        <v>180</v>
      </c>
      <c r="F11" s="82" t="s">
        <v>8</v>
      </c>
      <c r="G11" s="79" t="s">
        <v>190</v>
      </c>
      <c r="H11" s="81" t="s">
        <v>181</v>
      </c>
      <c r="I11" s="82" t="s">
        <v>182</v>
      </c>
      <c r="J11" s="82" t="s">
        <v>183</v>
      </c>
      <c r="K11" s="80" t="s">
        <v>184</v>
      </c>
      <c r="L11" s="37">
        <v>121.5</v>
      </c>
      <c r="M11" s="85">
        <f>L11/1.9-IF($U11=1,0.5,IF($U11=2,1.5,0))</f>
        <v>63.947368421052637</v>
      </c>
      <c r="N11" s="39">
        <f>RANK(M11,M$11:M$12,0)</f>
        <v>2</v>
      </c>
      <c r="O11" s="37">
        <v>128.5</v>
      </c>
      <c r="P11" s="85">
        <f>O11/1.9-IF($U11=1,0.5,IF($U11=2,1.5,0))</f>
        <v>67.631578947368425</v>
      </c>
      <c r="Q11" s="39">
        <f>RANK(P11,P$11:P$12,0)</f>
        <v>1</v>
      </c>
      <c r="R11" s="37">
        <v>130</v>
      </c>
      <c r="S11" s="85">
        <f>R11/1.9-IF($U11=1,0.5,IF($U11=2,1.5,0))</f>
        <v>68.421052631578945</v>
      </c>
      <c r="T11" s="39">
        <f>RANK(S11,S$11:S$12,0)</f>
        <v>1</v>
      </c>
      <c r="U11" s="40"/>
      <c r="V11" s="40"/>
      <c r="W11" s="37">
        <f>L11+O11+R11</f>
        <v>380</v>
      </c>
      <c r="X11" s="46"/>
      <c r="Y11" s="85">
        <f>ROUND(SUM(M11,P11,S11)/3,3)</f>
        <v>66.667000000000002</v>
      </c>
      <c r="Z11" s="42" t="s">
        <v>74</v>
      </c>
    </row>
    <row r="12" spans="1:26" s="28" customFormat="1" ht="45.75" customHeight="1">
      <c r="A12" s="34">
        <f>RANK(Y12,Y$11:Y$12,0)</f>
        <v>2</v>
      </c>
      <c r="B12" s="35"/>
      <c r="C12" s="36"/>
      <c r="D12" s="76" t="s">
        <v>185</v>
      </c>
      <c r="E12" s="81" t="s">
        <v>175</v>
      </c>
      <c r="F12" s="82" t="s">
        <v>8</v>
      </c>
      <c r="G12" s="77" t="s">
        <v>188</v>
      </c>
      <c r="H12" s="83" t="s">
        <v>176</v>
      </c>
      <c r="I12" s="84" t="s">
        <v>53</v>
      </c>
      <c r="J12" s="82" t="s">
        <v>53</v>
      </c>
      <c r="K12" s="80" t="s">
        <v>177</v>
      </c>
      <c r="L12" s="37">
        <v>123.5</v>
      </c>
      <c r="M12" s="85">
        <f>L12/1.9-IF($U12=1,0.5,IF($U12=2,1.5,0))</f>
        <v>65</v>
      </c>
      <c r="N12" s="39">
        <f>RANK(M12,M$11:M$12,0)</f>
        <v>1</v>
      </c>
      <c r="O12" s="37">
        <v>125</v>
      </c>
      <c r="P12" s="85">
        <f>O12/1.9-IF($U12=1,0.5,IF($U12=2,1.5,0))</f>
        <v>65.789473684210535</v>
      </c>
      <c r="Q12" s="39">
        <f>RANK(P12,P$11:P$12,0)</f>
        <v>2</v>
      </c>
      <c r="R12" s="37">
        <v>124</v>
      </c>
      <c r="S12" s="85">
        <f>R12/1.9-IF($U12=1,0.5,IF($U12=2,1.5,0))</f>
        <v>65.26315789473685</v>
      </c>
      <c r="T12" s="39">
        <f>RANK(S12,S$11:S$12,0)</f>
        <v>2</v>
      </c>
      <c r="U12" s="40"/>
      <c r="V12" s="40"/>
      <c r="W12" s="37">
        <f>L12+O12+R12</f>
        <v>372.5</v>
      </c>
      <c r="X12" s="41"/>
      <c r="Y12" s="85">
        <f>ROUND(SUM(M12,P12,S12)/3,3)</f>
        <v>65.350999999999999</v>
      </c>
      <c r="Z12" s="42" t="s">
        <v>74</v>
      </c>
    </row>
    <row r="13" spans="1:26" s="64" customFormat="1" ht="68.25" customHeight="1">
      <c r="A13" s="49"/>
      <c r="B13" s="50"/>
      <c r="C13" s="50"/>
      <c r="D13" s="51"/>
      <c r="E13" s="52"/>
      <c r="F13" s="53"/>
      <c r="G13" s="54"/>
      <c r="H13" s="55"/>
      <c r="I13" s="56"/>
      <c r="J13" s="57"/>
      <c r="K13" s="55"/>
      <c r="L13" s="58"/>
      <c r="M13" s="59"/>
      <c r="N13" s="60"/>
      <c r="O13" s="58"/>
      <c r="P13" s="59"/>
      <c r="Q13" s="60"/>
      <c r="R13" s="58"/>
      <c r="S13" s="59"/>
      <c r="T13" s="60"/>
      <c r="U13" s="61"/>
      <c r="V13" s="61"/>
      <c r="W13" s="58"/>
      <c r="X13" s="62"/>
      <c r="Y13" s="59"/>
      <c r="Z13" s="63"/>
    </row>
    <row r="14" spans="1:26" s="28" customFormat="1" ht="36.75" customHeight="1">
      <c r="D14" s="28" t="s">
        <v>12</v>
      </c>
      <c r="K14" s="138" t="s">
        <v>56</v>
      </c>
      <c r="L14" s="139"/>
      <c r="M14" s="140"/>
      <c r="O14" s="141"/>
      <c r="P14" s="142"/>
      <c r="R14" s="141"/>
      <c r="S14" s="142"/>
      <c r="Y14" s="142"/>
    </row>
    <row r="15" spans="1:26" s="28" customFormat="1" ht="15.75">
      <c r="K15" s="138"/>
      <c r="L15" s="139"/>
      <c r="M15" s="140"/>
      <c r="O15" s="141"/>
      <c r="P15" s="142"/>
      <c r="R15" s="141"/>
      <c r="S15" s="142"/>
      <c r="Y15" s="142"/>
    </row>
    <row r="16" spans="1:26" s="28" customFormat="1" ht="36.75" customHeight="1">
      <c r="D16" s="28" t="s">
        <v>9</v>
      </c>
      <c r="K16" s="143" t="s">
        <v>169</v>
      </c>
      <c r="L16" s="139"/>
      <c r="M16" s="140"/>
      <c r="O16" s="141"/>
      <c r="P16" s="142"/>
      <c r="R16" s="141"/>
      <c r="S16" s="142"/>
      <c r="Y16" s="142"/>
    </row>
    <row r="17" spans="11:25">
      <c r="L17" s="66"/>
      <c r="M17" s="67"/>
      <c r="O17" s="3"/>
      <c r="P17" s="3"/>
      <c r="R17" s="3"/>
      <c r="S17" s="3"/>
      <c r="Y17" s="3"/>
    </row>
    <row r="18" spans="11:25">
      <c r="K18" s="67"/>
      <c r="L18" s="66"/>
      <c r="M18" s="67"/>
      <c r="O18" s="3"/>
      <c r="P18" s="3"/>
      <c r="R18" s="3"/>
      <c r="S18" s="3"/>
      <c r="Y18" s="3"/>
    </row>
  </sheetData>
  <sortState ref="A11:Z12">
    <sortCondition ref="A11:A12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39370078740157483" right="0.15748031496062992" top="0.4724409448818898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17"/>
  <sheetViews>
    <sheetView view="pageBreakPreview" zoomScale="80" zoomScaleSheetLayoutView="80" workbookViewId="0">
      <selection activeCell="G12" sqref="G12"/>
    </sheetView>
  </sheetViews>
  <sheetFormatPr defaultRowHeight="12.75"/>
  <cols>
    <col min="1" max="1" width="6.140625" style="3" customWidth="1"/>
    <col min="2" max="2" width="4.7109375" style="3" hidden="1" customWidth="1"/>
    <col min="3" max="3" width="6" style="3" hidden="1" customWidth="1"/>
    <col min="4" max="4" width="20.140625" style="3" customWidth="1"/>
    <col min="5" max="5" width="10.42578125" style="3" customWidth="1"/>
    <col min="6" max="6" width="6.42578125" style="3" customWidth="1"/>
    <col min="7" max="7" width="33.140625" style="3" customWidth="1"/>
    <col min="8" max="8" width="10.5703125" style="3" customWidth="1"/>
    <col min="9" max="9" width="16" style="3" customWidth="1"/>
    <col min="10" max="10" width="12.7109375" style="3" hidden="1" customWidth="1"/>
    <col min="11" max="11" width="25" style="3" customWidth="1"/>
    <col min="12" max="12" width="6.85546875" style="68" customWidth="1"/>
    <col min="13" max="13" width="8.7109375" style="69" customWidth="1"/>
    <col min="14" max="14" width="3.85546875" style="3" customWidth="1"/>
    <col min="15" max="15" width="6.42578125" style="68" customWidth="1"/>
    <col min="16" max="16" width="8.7109375" style="69" customWidth="1"/>
    <col min="17" max="17" width="3.7109375" style="3" customWidth="1"/>
    <col min="18" max="18" width="6.42578125" style="68" customWidth="1"/>
    <col min="19" max="19" width="8.7109375" style="69" customWidth="1"/>
    <col min="20" max="20" width="3.7109375" style="3" customWidth="1"/>
    <col min="21" max="22" width="4.85546875" style="3" customWidth="1"/>
    <col min="23" max="23" width="7.5703125" style="3" customWidth="1"/>
    <col min="24" max="24" width="9.7109375" style="3" hidden="1" customWidth="1"/>
    <col min="25" max="25" width="9.7109375" style="69" customWidth="1"/>
    <col min="26" max="26" width="8" style="3" customWidth="1"/>
    <col min="27" max="16384" width="9.140625" style="3"/>
  </cols>
  <sheetData>
    <row r="1" spans="1:26" ht="75.75" customHeight="1">
      <c r="A1" s="1" t="s">
        <v>269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5.95" customHeight="1">
      <c r="A3" s="4" t="s">
        <v>192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7" customFormat="1" ht="15.95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8" customFormat="1" ht="21" customHeight="1">
      <c r="A5" s="71" t="s">
        <v>191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19.149999999999999" customHeight="1">
      <c r="A6" s="86" t="s">
        <v>201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ht="4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6" customFormat="1" ht="15" customHeight="1">
      <c r="A8" s="10" t="s">
        <v>92</v>
      </c>
      <c r="B8" s="11"/>
      <c r="C8" s="11"/>
      <c r="D8" s="12"/>
      <c r="E8" s="12"/>
      <c r="F8" s="12"/>
      <c r="G8" s="12"/>
      <c r="H8" s="12"/>
      <c r="I8" s="13"/>
      <c r="J8" s="13"/>
      <c r="K8" s="11"/>
      <c r="L8" s="14"/>
      <c r="M8" s="15"/>
      <c r="O8" s="14"/>
      <c r="P8" s="17"/>
      <c r="R8" s="14"/>
      <c r="S8" s="17"/>
      <c r="Y8" s="18" t="s">
        <v>174</v>
      </c>
      <c r="Z8" s="19"/>
    </row>
    <row r="9" spans="1:26" s="28" customFormat="1" ht="20.100000000000001" customHeight="1">
      <c r="A9" s="20" t="s">
        <v>21</v>
      </c>
      <c r="B9" s="21" t="s">
        <v>2</v>
      </c>
      <c r="C9" s="22"/>
      <c r="D9" s="23" t="s">
        <v>170</v>
      </c>
      <c r="E9" s="23" t="s">
        <v>3</v>
      </c>
      <c r="F9" s="20" t="s">
        <v>11</v>
      </c>
      <c r="G9" s="23" t="s">
        <v>171</v>
      </c>
      <c r="H9" s="23" t="s">
        <v>3</v>
      </c>
      <c r="I9" s="23" t="s">
        <v>4</v>
      </c>
      <c r="J9" s="24"/>
      <c r="K9" s="23" t="s">
        <v>6</v>
      </c>
      <c r="L9" s="25" t="s">
        <v>75</v>
      </c>
      <c r="M9" s="25"/>
      <c r="N9" s="25"/>
      <c r="O9" s="25" t="s">
        <v>13</v>
      </c>
      <c r="P9" s="25"/>
      <c r="Q9" s="25"/>
      <c r="R9" s="25" t="s">
        <v>95</v>
      </c>
      <c r="S9" s="25"/>
      <c r="T9" s="25"/>
      <c r="U9" s="26" t="s">
        <v>14</v>
      </c>
      <c r="V9" s="22" t="s">
        <v>94</v>
      </c>
      <c r="W9" s="20" t="s">
        <v>15</v>
      </c>
      <c r="X9" s="21" t="s">
        <v>77</v>
      </c>
      <c r="Y9" s="27" t="s">
        <v>17</v>
      </c>
      <c r="Z9" s="27" t="s">
        <v>18</v>
      </c>
    </row>
    <row r="10" spans="1:26" s="28" customFormat="1" ht="71.25" customHeight="1">
      <c r="A10" s="20"/>
      <c r="B10" s="21"/>
      <c r="C10" s="29"/>
      <c r="D10" s="23"/>
      <c r="E10" s="23"/>
      <c r="F10" s="20"/>
      <c r="G10" s="23"/>
      <c r="H10" s="23"/>
      <c r="I10" s="23"/>
      <c r="J10" s="24"/>
      <c r="K10" s="23"/>
      <c r="L10" s="30" t="s">
        <v>19</v>
      </c>
      <c r="M10" s="31" t="s">
        <v>20</v>
      </c>
      <c r="N10" s="32" t="s">
        <v>21</v>
      </c>
      <c r="O10" s="30" t="s">
        <v>19</v>
      </c>
      <c r="P10" s="31" t="s">
        <v>20</v>
      </c>
      <c r="Q10" s="32" t="s">
        <v>21</v>
      </c>
      <c r="R10" s="30" t="s">
        <v>19</v>
      </c>
      <c r="S10" s="31" t="s">
        <v>20</v>
      </c>
      <c r="T10" s="32" t="s">
        <v>21</v>
      </c>
      <c r="U10" s="33"/>
      <c r="V10" s="29"/>
      <c r="W10" s="20"/>
      <c r="X10" s="21"/>
      <c r="Y10" s="27"/>
      <c r="Z10" s="27"/>
    </row>
    <row r="11" spans="1:26" s="28" customFormat="1" ht="45.75" customHeight="1">
      <c r="A11" s="34">
        <f>RANK(Y11,Y$11:Y$11,0)</f>
        <v>1</v>
      </c>
      <c r="B11" s="35"/>
      <c r="C11" s="36"/>
      <c r="D11" s="76" t="s">
        <v>186</v>
      </c>
      <c r="E11" s="81" t="s">
        <v>178</v>
      </c>
      <c r="F11" s="82" t="s">
        <v>8</v>
      </c>
      <c r="G11" s="78" t="s">
        <v>189</v>
      </c>
      <c r="H11" s="43" t="s">
        <v>45</v>
      </c>
      <c r="I11" s="44" t="s">
        <v>46</v>
      </c>
      <c r="J11" s="82" t="s">
        <v>179</v>
      </c>
      <c r="K11" s="80" t="s">
        <v>177</v>
      </c>
      <c r="L11" s="37">
        <v>125</v>
      </c>
      <c r="M11" s="85">
        <f>L11/1.9-IF($U11=1,0.5,IF($U11=2,1.5,0))</f>
        <v>65.789473684210535</v>
      </c>
      <c r="N11" s="39">
        <f>RANK(M11,M$11:M$13,0)</f>
        <v>1</v>
      </c>
      <c r="O11" s="37">
        <v>114</v>
      </c>
      <c r="P11" s="85">
        <f>O11/1.9-IF($U11=1,0.5,IF($U11=2,1.5,0))</f>
        <v>60</v>
      </c>
      <c r="Q11" s="39">
        <f>RANK(P11,P$11:P$13,0)</f>
        <v>1</v>
      </c>
      <c r="R11" s="37">
        <v>119</v>
      </c>
      <c r="S11" s="85">
        <f>R11/1.9-IF($U11=1,0.5,IF($U11=2,1.5,0))</f>
        <v>62.631578947368425</v>
      </c>
      <c r="T11" s="39">
        <f>RANK(S11,S$11:S$13,0)</f>
        <v>1</v>
      </c>
      <c r="U11" s="40"/>
      <c r="V11" s="40"/>
      <c r="W11" s="37">
        <f>L11+O11+R11</f>
        <v>358</v>
      </c>
      <c r="X11" s="46"/>
      <c r="Y11" s="85">
        <f>ROUND(SUM(M11,P11,S11)/3,3)</f>
        <v>62.807000000000002</v>
      </c>
      <c r="Z11" s="42" t="s">
        <v>74</v>
      </c>
    </row>
    <row r="12" spans="1:26" s="64" customFormat="1" ht="68.25" customHeight="1">
      <c r="A12" s="49"/>
      <c r="B12" s="50"/>
      <c r="C12" s="50"/>
      <c r="D12" s="51"/>
      <c r="E12" s="52"/>
      <c r="F12" s="53"/>
      <c r="G12" s="54"/>
      <c r="H12" s="55"/>
      <c r="I12" s="56"/>
      <c r="J12" s="57"/>
      <c r="K12" s="55"/>
      <c r="L12" s="58"/>
      <c r="M12" s="59"/>
      <c r="N12" s="60"/>
      <c r="O12" s="58"/>
      <c r="P12" s="59"/>
      <c r="Q12" s="60"/>
      <c r="R12" s="58"/>
      <c r="S12" s="59"/>
      <c r="T12" s="60"/>
      <c r="U12" s="61"/>
      <c r="V12" s="61"/>
      <c r="W12" s="58"/>
      <c r="X12" s="62"/>
      <c r="Y12" s="59"/>
      <c r="Z12" s="63"/>
    </row>
    <row r="13" spans="1:26" s="28" customFormat="1" ht="36.75" customHeight="1">
      <c r="D13" s="28" t="s">
        <v>12</v>
      </c>
      <c r="K13" s="138" t="s">
        <v>56</v>
      </c>
      <c r="L13" s="139"/>
      <c r="M13" s="140"/>
      <c r="O13" s="141"/>
      <c r="P13" s="142"/>
      <c r="R13" s="141"/>
      <c r="S13" s="142"/>
      <c r="Y13" s="142"/>
    </row>
    <row r="14" spans="1:26" s="28" customFormat="1" ht="15.75">
      <c r="K14" s="138"/>
      <c r="L14" s="139"/>
      <c r="M14" s="140"/>
      <c r="O14" s="141"/>
      <c r="P14" s="142"/>
      <c r="R14" s="141"/>
      <c r="S14" s="142"/>
      <c r="Y14" s="142"/>
    </row>
    <row r="15" spans="1:26" s="28" customFormat="1" ht="36.75" customHeight="1">
      <c r="D15" s="28" t="s">
        <v>9</v>
      </c>
      <c r="K15" s="143" t="s">
        <v>169</v>
      </c>
      <c r="L15" s="139"/>
      <c r="M15" s="140"/>
      <c r="O15" s="141"/>
      <c r="P15" s="142"/>
      <c r="R15" s="141"/>
      <c r="S15" s="142"/>
      <c r="Y15" s="142"/>
    </row>
    <row r="16" spans="1:26">
      <c r="L16" s="66"/>
      <c r="M16" s="67"/>
      <c r="O16" s="3"/>
      <c r="P16" s="3"/>
      <c r="R16" s="3"/>
      <c r="S16" s="3"/>
      <c r="Y16" s="3"/>
    </row>
    <row r="17" spans="11:25">
      <c r="K17" s="67"/>
      <c r="L17" s="66"/>
      <c r="M17" s="67"/>
      <c r="O17" s="3"/>
      <c r="P17" s="3"/>
      <c r="R17" s="3"/>
      <c r="S17" s="3"/>
      <c r="Y17" s="3"/>
    </row>
  </sheetData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ageMargins left="0.39370078740157483" right="0.15748031496062992" top="0.4724409448818898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view="pageBreakPreview" zoomScale="80" zoomScaleSheetLayoutView="80" workbookViewId="0">
      <selection activeCell="M11" sqref="M11"/>
    </sheetView>
  </sheetViews>
  <sheetFormatPr defaultRowHeight="12.75"/>
  <cols>
    <col min="1" max="1" width="6.140625" style="3" customWidth="1"/>
    <col min="2" max="2" width="4.7109375" style="3" hidden="1" customWidth="1"/>
    <col min="3" max="3" width="6" style="3" hidden="1" customWidth="1"/>
    <col min="4" max="4" width="20.140625" style="3" customWidth="1"/>
    <col min="5" max="5" width="10.42578125" style="3" customWidth="1"/>
    <col min="6" max="6" width="6.42578125" style="3" customWidth="1"/>
    <col min="7" max="7" width="33.140625" style="3" customWidth="1"/>
    <col min="8" max="8" width="10.5703125" style="3" customWidth="1"/>
    <col min="9" max="9" width="16" style="3" customWidth="1"/>
    <col min="10" max="10" width="12.7109375" style="3" hidden="1" customWidth="1"/>
    <col min="11" max="11" width="26.5703125" style="3" customWidth="1"/>
    <col min="12" max="12" width="6.85546875" style="68" customWidth="1"/>
    <col min="13" max="13" width="8.7109375" style="69" customWidth="1"/>
    <col min="14" max="14" width="3.85546875" style="3" customWidth="1"/>
    <col min="15" max="15" width="6.42578125" style="68" customWidth="1"/>
    <col min="16" max="16" width="8.7109375" style="69" customWidth="1"/>
    <col min="17" max="17" width="3.7109375" style="3" customWidth="1"/>
    <col min="18" max="18" width="6.42578125" style="68" customWidth="1"/>
    <col min="19" max="19" width="8.7109375" style="69" customWidth="1"/>
    <col min="20" max="20" width="3.7109375" style="3" customWidth="1"/>
    <col min="21" max="22" width="4.85546875" style="3" customWidth="1"/>
    <col min="23" max="23" width="7.5703125" style="3" customWidth="1"/>
    <col min="24" max="24" width="9.7109375" style="3" hidden="1" customWidth="1"/>
    <col min="25" max="25" width="9.7109375" style="69" customWidth="1"/>
    <col min="26" max="26" width="8" style="3" customWidth="1"/>
    <col min="27" max="16384" width="9.140625" style="3"/>
  </cols>
  <sheetData>
    <row r="1" spans="1:26" ht="75.75" customHeight="1">
      <c r="A1" s="1" t="s">
        <v>200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5.95" customHeight="1">
      <c r="A3" s="4" t="s">
        <v>172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7" customFormat="1" ht="15.95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8" customFormat="1" ht="21" customHeight="1">
      <c r="A5" s="71" t="s">
        <v>193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19.149999999999999" customHeight="1">
      <c r="A6" s="86" t="s">
        <v>201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ht="4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6" customFormat="1" ht="15" customHeight="1">
      <c r="A8" s="10" t="s">
        <v>92</v>
      </c>
      <c r="B8" s="11"/>
      <c r="C8" s="11"/>
      <c r="D8" s="12"/>
      <c r="E8" s="12"/>
      <c r="F8" s="12"/>
      <c r="G8" s="12"/>
      <c r="H8" s="12"/>
      <c r="I8" s="13"/>
      <c r="J8" s="13"/>
      <c r="K8" s="11"/>
      <c r="L8" s="14"/>
      <c r="M8" s="15"/>
      <c r="O8" s="14"/>
      <c r="P8" s="17"/>
      <c r="R8" s="14"/>
      <c r="S8" s="17"/>
      <c r="Y8" s="18" t="s">
        <v>174</v>
      </c>
      <c r="Z8" s="19"/>
    </row>
    <row r="9" spans="1:26" s="28" customFormat="1" ht="20.100000000000001" customHeight="1">
      <c r="A9" s="20" t="s">
        <v>21</v>
      </c>
      <c r="B9" s="21" t="s">
        <v>2</v>
      </c>
      <c r="C9" s="22"/>
      <c r="D9" s="23" t="s">
        <v>170</v>
      </c>
      <c r="E9" s="23" t="s">
        <v>3</v>
      </c>
      <c r="F9" s="20" t="s">
        <v>11</v>
      </c>
      <c r="G9" s="23" t="s">
        <v>171</v>
      </c>
      <c r="H9" s="23" t="s">
        <v>3</v>
      </c>
      <c r="I9" s="23" t="s">
        <v>4</v>
      </c>
      <c r="J9" s="24"/>
      <c r="K9" s="23" t="s">
        <v>6</v>
      </c>
      <c r="L9" s="25" t="s">
        <v>75</v>
      </c>
      <c r="M9" s="25"/>
      <c r="N9" s="25"/>
      <c r="O9" s="25" t="s">
        <v>13</v>
      </c>
      <c r="P9" s="25"/>
      <c r="Q9" s="25"/>
      <c r="R9" s="25" t="s">
        <v>95</v>
      </c>
      <c r="S9" s="25"/>
      <c r="T9" s="25"/>
      <c r="U9" s="26" t="s">
        <v>14</v>
      </c>
      <c r="V9" s="22" t="s">
        <v>94</v>
      </c>
      <c r="W9" s="20" t="s">
        <v>15</v>
      </c>
      <c r="X9" s="21" t="s">
        <v>77</v>
      </c>
      <c r="Y9" s="27" t="s">
        <v>17</v>
      </c>
      <c r="Z9" s="27" t="s">
        <v>18</v>
      </c>
    </row>
    <row r="10" spans="1:26" s="28" customFormat="1" ht="71.25" customHeight="1">
      <c r="A10" s="20"/>
      <c r="B10" s="21"/>
      <c r="C10" s="29"/>
      <c r="D10" s="23"/>
      <c r="E10" s="23"/>
      <c r="F10" s="20"/>
      <c r="G10" s="23"/>
      <c r="H10" s="23"/>
      <c r="I10" s="23"/>
      <c r="J10" s="24"/>
      <c r="K10" s="23"/>
      <c r="L10" s="30" t="s">
        <v>19</v>
      </c>
      <c r="M10" s="31" t="s">
        <v>20</v>
      </c>
      <c r="N10" s="32" t="s">
        <v>21</v>
      </c>
      <c r="O10" s="30" t="s">
        <v>19</v>
      </c>
      <c r="P10" s="31" t="s">
        <v>20</v>
      </c>
      <c r="Q10" s="32" t="s">
        <v>21</v>
      </c>
      <c r="R10" s="30" t="s">
        <v>19</v>
      </c>
      <c r="S10" s="31" t="s">
        <v>20</v>
      </c>
      <c r="T10" s="32" t="s">
        <v>21</v>
      </c>
      <c r="U10" s="33"/>
      <c r="V10" s="29"/>
      <c r="W10" s="20"/>
      <c r="X10" s="21"/>
      <c r="Y10" s="27"/>
      <c r="Z10" s="27"/>
    </row>
    <row r="11" spans="1:26" s="28" customFormat="1" ht="45.75" customHeight="1">
      <c r="A11" s="34">
        <f>RANK(Y11,Y$11:Y$12,0)</f>
        <v>1</v>
      </c>
      <c r="B11" s="35"/>
      <c r="C11" s="36"/>
      <c r="D11" s="76" t="s">
        <v>195</v>
      </c>
      <c r="E11" s="73" t="s">
        <v>119</v>
      </c>
      <c r="F11" s="74" t="s">
        <v>52</v>
      </c>
      <c r="G11" s="79" t="s">
        <v>198</v>
      </c>
      <c r="H11" s="73" t="s">
        <v>120</v>
      </c>
      <c r="I11" s="74" t="s">
        <v>43</v>
      </c>
      <c r="J11" s="74" t="s">
        <v>61</v>
      </c>
      <c r="K11" s="80" t="s">
        <v>194</v>
      </c>
      <c r="L11" s="37">
        <v>228</v>
      </c>
      <c r="M11" s="85">
        <f>L11/3.5-IF($U11=1,0.5,IF($U11=2,1.5,0))</f>
        <v>64.642857142857139</v>
      </c>
      <c r="N11" s="39">
        <f>RANK(M11,M$11:M$12,0)</f>
        <v>1</v>
      </c>
      <c r="O11" s="37">
        <v>224</v>
      </c>
      <c r="P11" s="85">
        <f>O11/3.5-IF($U11=1,0.5,IF($U11=2,1.5,0))</f>
        <v>63.5</v>
      </c>
      <c r="Q11" s="39">
        <f>RANK(P11,P$11:P$12,0)</f>
        <v>1</v>
      </c>
      <c r="R11" s="37">
        <v>223.5</v>
      </c>
      <c r="S11" s="85">
        <f>R11/3.5-IF($U11=1,0.5,IF($U11=2,1.5,0))</f>
        <v>63.357142857142854</v>
      </c>
      <c r="T11" s="39">
        <f>RANK(S11,S$11:S$12,0)</f>
        <v>1</v>
      </c>
      <c r="U11" s="40">
        <v>1</v>
      </c>
      <c r="V11" s="40"/>
      <c r="W11" s="37">
        <f>L11+O11+R11</f>
        <v>675.5</v>
      </c>
      <c r="X11" s="46"/>
      <c r="Y11" s="85">
        <f>ROUND(SUM(M11,P11,S11)/3,3)</f>
        <v>63.832999999999998</v>
      </c>
      <c r="Z11" s="42" t="s">
        <v>74</v>
      </c>
    </row>
    <row r="12" spans="1:26" s="28" customFormat="1" ht="45.75" customHeight="1">
      <c r="A12" s="34">
        <f>RANK(Y12,Y$11:Y$12,0)</f>
        <v>2</v>
      </c>
      <c r="B12" s="35"/>
      <c r="C12" s="36"/>
      <c r="D12" s="76" t="s">
        <v>196</v>
      </c>
      <c r="E12" s="73" t="s">
        <v>66</v>
      </c>
      <c r="F12" s="74">
        <v>1</v>
      </c>
      <c r="G12" s="79" t="s">
        <v>199</v>
      </c>
      <c r="H12" s="73" t="s">
        <v>54</v>
      </c>
      <c r="I12" s="74" t="s">
        <v>43</v>
      </c>
      <c r="J12" s="74" t="s">
        <v>42</v>
      </c>
      <c r="K12" s="80" t="s">
        <v>194</v>
      </c>
      <c r="L12" s="37">
        <v>215.5</v>
      </c>
      <c r="M12" s="85">
        <f>L12/3.5-IF($U12=1,0.5,IF($U12=2,1.5,0))</f>
        <v>61.571428571428569</v>
      </c>
      <c r="N12" s="39">
        <f>RANK(M12,M$11:M$12,0)</f>
        <v>2</v>
      </c>
      <c r="O12" s="37">
        <v>219.5</v>
      </c>
      <c r="P12" s="85">
        <f>O12/3.5-IF($U12=1,0.5,IF($U12=2,1.5,0))</f>
        <v>62.714285714285715</v>
      </c>
      <c r="Q12" s="39">
        <f>RANK(P12,P$11:P$12,0)</f>
        <v>2</v>
      </c>
      <c r="R12" s="37">
        <v>211.5</v>
      </c>
      <c r="S12" s="85">
        <f>R12/3.5-IF($U12=1,0.5,IF($U12=2,1.5,0))</f>
        <v>60.428571428571431</v>
      </c>
      <c r="T12" s="39">
        <f>RANK(S12,S$11:S$12,0)</f>
        <v>2</v>
      </c>
      <c r="U12" s="40"/>
      <c r="V12" s="40"/>
      <c r="W12" s="37">
        <f>L12+O12+R12</f>
        <v>646.5</v>
      </c>
      <c r="X12" s="41"/>
      <c r="Y12" s="85">
        <f>ROUND(SUM(M12,P12,S12)/3,3)</f>
        <v>61.570999999999998</v>
      </c>
      <c r="Z12" s="42" t="s">
        <v>74</v>
      </c>
    </row>
    <row r="13" spans="1:26" s="64" customFormat="1" ht="68.25" customHeight="1">
      <c r="A13" s="49"/>
      <c r="B13" s="50"/>
      <c r="C13" s="50"/>
      <c r="D13" s="51"/>
      <c r="E13" s="52"/>
      <c r="F13" s="53"/>
      <c r="G13" s="54"/>
      <c r="H13" s="55"/>
      <c r="I13" s="56"/>
      <c r="J13" s="57"/>
      <c r="K13" s="55"/>
      <c r="L13" s="58"/>
      <c r="M13" s="59"/>
      <c r="N13" s="60"/>
      <c r="O13" s="58"/>
      <c r="P13" s="59"/>
      <c r="Q13" s="60"/>
      <c r="R13" s="58"/>
      <c r="S13" s="59"/>
      <c r="T13" s="60"/>
      <c r="U13" s="61"/>
      <c r="V13" s="61"/>
      <c r="W13" s="58"/>
      <c r="X13" s="62"/>
      <c r="Y13" s="59"/>
      <c r="Z13" s="63"/>
    </row>
    <row r="14" spans="1:26" s="28" customFormat="1" ht="36.75" customHeight="1">
      <c r="D14" s="28" t="s">
        <v>12</v>
      </c>
      <c r="K14" s="138" t="s">
        <v>56</v>
      </c>
      <c r="L14" s="139"/>
      <c r="M14" s="140"/>
      <c r="O14" s="141"/>
      <c r="P14" s="142"/>
      <c r="R14" s="141"/>
      <c r="S14" s="142"/>
      <c r="Y14" s="142"/>
    </row>
    <row r="15" spans="1:26" s="28" customFormat="1" ht="15.75">
      <c r="K15" s="138"/>
      <c r="L15" s="139"/>
      <c r="M15" s="140"/>
      <c r="O15" s="141"/>
      <c r="P15" s="142"/>
      <c r="R15" s="141"/>
      <c r="S15" s="142"/>
      <c r="Y15" s="142"/>
    </row>
    <row r="16" spans="1:26" s="28" customFormat="1" ht="36.75" customHeight="1">
      <c r="D16" s="28" t="s">
        <v>9</v>
      </c>
      <c r="K16" s="143" t="s">
        <v>169</v>
      </c>
      <c r="L16" s="139"/>
      <c r="M16" s="140"/>
      <c r="O16" s="141"/>
      <c r="P16" s="142"/>
      <c r="R16" s="141"/>
      <c r="S16" s="142"/>
      <c r="Y16" s="142"/>
    </row>
    <row r="17" spans="11:25">
      <c r="L17" s="66"/>
      <c r="M17" s="67"/>
      <c r="O17" s="3"/>
      <c r="P17" s="3"/>
      <c r="R17" s="3"/>
      <c r="S17" s="3"/>
      <c r="Y17" s="3"/>
    </row>
    <row r="18" spans="11:25">
      <c r="K18" s="67"/>
      <c r="L18" s="66"/>
      <c r="M18" s="67"/>
      <c r="O18" s="3"/>
      <c r="P18" s="3"/>
      <c r="R18" s="3"/>
      <c r="S18" s="3"/>
      <c r="Y18" s="3"/>
    </row>
  </sheetData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ageMargins left="0.39370078740157483" right="0.15748031496062992" top="0.4724409448818898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2"/>
  <sheetViews>
    <sheetView view="pageBreakPreview" topLeftCell="A10" zoomScale="75" zoomScaleSheetLayoutView="75" workbookViewId="0">
      <selection activeCell="A5" sqref="A5:AA5"/>
    </sheetView>
  </sheetViews>
  <sheetFormatPr defaultRowHeight="12.75"/>
  <cols>
    <col min="1" max="1" width="5" style="89" customWidth="1"/>
    <col min="2" max="3" width="4.7109375" style="89" hidden="1" customWidth="1"/>
    <col min="4" max="4" width="20" style="89" customWidth="1"/>
    <col min="5" max="5" width="10.140625" style="89" customWidth="1"/>
    <col min="6" max="6" width="6" style="89" customWidth="1"/>
    <col min="7" max="7" width="34.42578125" style="89" customWidth="1"/>
    <col min="8" max="8" width="10.5703125" style="89" customWidth="1"/>
    <col min="9" max="9" width="17" style="89" customWidth="1"/>
    <col min="10" max="10" width="12.7109375" style="89" hidden="1" customWidth="1"/>
    <col min="11" max="11" width="24.5703125" style="89" customWidth="1"/>
    <col min="12" max="12" width="6.28515625" style="135" customWidth="1"/>
    <col min="13" max="13" width="8.7109375" style="136" customWidth="1"/>
    <col min="14" max="14" width="3.85546875" style="89" customWidth="1"/>
    <col min="15" max="15" width="6.85546875" style="135" hidden="1" customWidth="1"/>
    <col min="16" max="16" width="6.85546875" style="136" customWidth="1"/>
    <col min="17" max="17" width="6.85546875" style="89" customWidth="1"/>
    <col min="18" max="19" width="6.85546875" style="135" customWidth="1"/>
    <col min="20" max="20" width="8.7109375" style="136" customWidth="1"/>
    <col min="21" max="21" width="3.7109375" style="89" customWidth="1"/>
    <col min="22" max="23" width="4.85546875" style="89" customWidth="1"/>
    <col min="24" max="24" width="6.28515625" style="89" customWidth="1"/>
    <col min="25" max="25" width="6.7109375" style="89" hidden="1" customWidth="1"/>
    <col min="26" max="26" width="9.7109375" style="136" customWidth="1"/>
    <col min="27" max="27" width="8" style="89" customWidth="1"/>
    <col min="28" max="16384" width="9.140625" style="89"/>
  </cols>
  <sheetData>
    <row r="1" spans="1:27" ht="86.25" customHeight="1">
      <c r="A1" s="183" t="s">
        <v>347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9.5" hidden="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91" customFormat="1" ht="15.95" customHeight="1">
      <c r="A3" s="90" t="s">
        <v>108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s="92" customFormat="1" ht="15.95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93" customFormat="1" ht="21" customHeight="1">
      <c r="A5" s="153" t="s">
        <v>271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ht="19.149999999999999" customHeight="1">
      <c r="A6" s="152" t="s">
        <v>266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</row>
    <row r="7" spans="1:27" ht="12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s="100" customFormat="1" ht="15" customHeight="1">
      <c r="A8" s="10" t="s">
        <v>92</v>
      </c>
      <c r="B8" s="95"/>
      <c r="C8" s="95"/>
      <c r="D8" s="96"/>
      <c r="E8" s="96"/>
      <c r="F8" s="96"/>
      <c r="G8" s="96"/>
      <c r="H8" s="96"/>
      <c r="I8" s="97"/>
      <c r="J8" s="97"/>
      <c r="K8" s="95"/>
      <c r="L8" s="98"/>
      <c r="M8" s="99"/>
      <c r="O8" s="98"/>
      <c r="P8" s="101"/>
      <c r="R8" s="98"/>
      <c r="S8" s="98"/>
      <c r="T8" s="101"/>
      <c r="Z8" s="150" t="s">
        <v>174</v>
      </c>
      <c r="AA8" s="102"/>
    </row>
    <row r="9" spans="1:27" s="114" customFormat="1" ht="20.100000000000001" customHeight="1">
      <c r="A9" s="103" t="s">
        <v>21</v>
      </c>
      <c r="B9" s="104" t="s">
        <v>2</v>
      </c>
      <c r="C9" s="105"/>
      <c r="D9" s="106" t="s">
        <v>170</v>
      </c>
      <c r="E9" s="106" t="s">
        <v>3</v>
      </c>
      <c r="F9" s="103" t="s">
        <v>11</v>
      </c>
      <c r="G9" s="106" t="s">
        <v>171</v>
      </c>
      <c r="H9" s="106" t="s">
        <v>3</v>
      </c>
      <c r="I9" s="106" t="s">
        <v>4</v>
      </c>
      <c r="J9" s="107"/>
      <c r="K9" s="106" t="s">
        <v>6</v>
      </c>
      <c r="L9" s="108" t="s">
        <v>35</v>
      </c>
      <c r="M9" s="108"/>
      <c r="N9" s="108"/>
      <c r="O9" s="109" t="s">
        <v>75</v>
      </c>
      <c r="P9" s="110"/>
      <c r="Q9" s="110"/>
      <c r="R9" s="110"/>
      <c r="S9" s="110"/>
      <c r="T9" s="110"/>
      <c r="U9" s="111"/>
      <c r="V9" s="112" t="s">
        <v>14</v>
      </c>
      <c r="W9" s="105" t="s">
        <v>94</v>
      </c>
      <c r="X9" s="103" t="s">
        <v>15</v>
      </c>
      <c r="Y9" s="104" t="s">
        <v>31</v>
      </c>
      <c r="Z9" s="113" t="s">
        <v>17</v>
      </c>
      <c r="AA9" s="113" t="s">
        <v>18</v>
      </c>
    </row>
    <row r="10" spans="1:27" s="114" customFormat="1" ht="20.100000000000001" customHeight="1">
      <c r="A10" s="103"/>
      <c r="B10" s="104"/>
      <c r="C10" s="115"/>
      <c r="D10" s="106"/>
      <c r="E10" s="106"/>
      <c r="F10" s="103"/>
      <c r="G10" s="106"/>
      <c r="H10" s="106"/>
      <c r="I10" s="106"/>
      <c r="J10" s="107"/>
      <c r="K10" s="106"/>
      <c r="L10" s="109" t="s">
        <v>36</v>
      </c>
      <c r="M10" s="110"/>
      <c r="N10" s="111"/>
      <c r="O10" s="109" t="s">
        <v>37</v>
      </c>
      <c r="P10" s="110"/>
      <c r="Q10" s="110"/>
      <c r="R10" s="110"/>
      <c r="S10" s="110"/>
      <c r="T10" s="110"/>
      <c r="U10" s="111"/>
      <c r="V10" s="116"/>
      <c r="W10" s="115"/>
      <c r="X10" s="103"/>
      <c r="Y10" s="104"/>
      <c r="Z10" s="113"/>
      <c r="AA10" s="113"/>
    </row>
    <row r="11" spans="1:27" s="114" customFormat="1" ht="71.25" customHeight="1">
      <c r="A11" s="103"/>
      <c r="B11" s="104"/>
      <c r="C11" s="117"/>
      <c r="D11" s="106"/>
      <c r="E11" s="106"/>
      <c r="F11" s="103"/>
      <c r="G11" s="106"/>
      <c r="H11" s="106"/>
      <c r="I11" s="106"/>
      <c r="J11" s="107"/>
      <c r="K11" s="106"/>
      <c r="L11" s="118" t="s">
        <v>19</v>
      </c>
      <c r="M11" s="119" t="s">
        <v>20</v>
      </c>
      <c r="N11" s="120" t="s">
        <v>21</v>
      </c>
      <c r="O11" s="118" t="s">
        <v>38</v>
      </c>
      <c r="P11" s="118" t="s">
        <v>39</v>
      </c>
      <c r="Q11" s="118" t="s">
        <v>40</v>
      </c>
      <c r="R11" s="118" t="s">
        <v>41</v>
      </c>
      <c r="S11" s="118" t="s">
        <v>19</v>
      </c>
      <c r="T11" s="119" t="s">
        <v>20</v>
      </c>
      <c r="U11" s="120" t="s">
        <v>21</v>
      </c>
      <c r="V11" s="122"/>
      <c r="W11" s="117"/>
      <c r="X11" s="103"/>
      <c r="Y11" s="104"/>
      <c r="Z11" s="113"/>
      <c r="AA11" s="113"/>
    </row>
    <row r="12" spans="1:27" s="127" customFormat="1" ht="40.5" customHeight="1">
      <c r="A12" s="155">
        <f>RANK(Z12,Z$12:Z$16,0)</f>
        <v>1</v>
      </c>
      <c r="B12" s="35"/>
      <c r="C12" s="144" t="s">
        <v>202</v>
      </c>
      <c r="D12" s="137" t="s">
        <v>240</v>
      </c>
      <c r="E12" s="73" t="s">
        <v>215</v>
      </c>
      <c r="F12" s="74" t="s">
        <v>30</v>
      </c>
      <c r="G12" s="146" t="s">
        <v>255</v>
      </c>
      <c r="H12" s="73" t="s">
        <v>216</v>
      </c>
      <c r="I12" s="74" t="s">
        <v>217</v>
      </c>
      <c r="J12" s="74" t="s">
        <v>34</v>
      </c>
      <c r="K12" s="80" t="s">
        <v>218</v>
      </c>
      <c r="L12" s="148">
        <v>167.5</v>
      </c>
      <c r="M12" s="85">
        <f>L12/2.5-IF($W12=1,0.5,IF($W12=2,1,0))</f>
        <v>67</v>
      </c>
      <c r="N12" s="39">
        <f>RANK(M12,M$12:M$16,0)</f>
        <v>1</v>
      </c>
      <c r="O12" s="148"/>
      <c r="P12" s="148">
        <v>7.3</v>
      </c>
      <c r="Q12" s="148">
        <v>7</v>
      </c>
      <c r="R12" s="148">
        <v>7.5</v>
      </c>
      <c r="S12" s="148">
        <f>O12+P12+Q12+R12</f>
        <v>21.8</v>
      </c>
      <c r="T12" s="85">
        <f>S12/0.3-IF($W12=1,0.5,IF($W12=2,1,0))</f>
        <v>72.666666666666671</v>
      </c>
      <c r="U12" s="39">
        <f>RANK(T12,T$12:T$16,0)</f>
        <v>1</v>
      </c>
      <c r="V12" s="124"/>
      <c r="W12" s="124"/>
      <c r="X12" s="123">
        <f>L12+S12</f>
        <v>189.3</v>
      </c>
      <c r="Y12" s="125"/>
      <c r="Z12" s="85">
        <f>(M12+T12)/2-IF($V12=1,0.5,IF($V12=2,1.5,0))</f>
        <v>69.833333333333343</v>
      </c>
      <c r="AA12" s="126" t="s">
        <v>33</v>
      </c>
    </row>
    <row r="13" spans="1:27" s="127" customFormat="1" ht="40.5" customHeight="1">
      <c r="A13" s="155">
        <f>RANK(Z13,Z$12:Z$16,0)</f>
        <v>2</v>
      </c>
      <c r="B13" s="35"/>
      <c r="C13" s="144" t="s">
        <v>202</v>
      </c>
      <c r="D13" s="137" t="s">
        <v>234</v>
      </c>
      <c r="E13" s="73" t="s">
        <v>203</v>
      </c>
      <c r="F13" s="74" t="s">
        <v>8</v>
      </c>
      <c r="G13" s="146" t="s">
        <v>263</v>
      </c>
      <c r="H13" s="73" t="s">
        <v>231</v>
      </c>
      <c r="I13" s="74" t="s">
        <v>232</v>
      </c>
      <c r="J13" s="74" t="s">
        <v>57</v>
      </c>
      <c r="K13" s="80" t="s">
        <v>206</v>
      </c>
      <c r="L13" s="148">
        <v>166</v>
      </c>
      <c r="M13" s="85">
        <f>L13/2.5-IF($W13=1,0.5,IF($W13=2,1,0))</f>
        <v>66.400000000000006</v>
      </c>
      <c r="N13" s="39">
        <f>RANK(M13,M$12:M$16,0)</f>
        <v>2</v>
      </c>
      <c r="O13" s="148"/>
      <c r="P13" s="148">
        <v>7.2</v>
      </c>
      <c r="Q13" s="148">
        <v>7</v>
      </c>
      <c r="R13" s="148">
        <v>7</v>
      </c>
      <c r="S13" s="148">
        <f>O13+P13+Q13+R13</f>
        <v>21.2</v>
      </c>
      <c r="T13" s="85">
        <f>S13/0.3-IF($W13=1,0.5,IF($W13=2,1,0))</f>
        <v>70.666666666666671</v>
      </c>
      <c r="U13" s="39">
        <f>RANK(T13,T$12:T$16,0)</f>
        <v>2</v>
      </c>
      <c r="V13" s="124"/>
      <c r="W13" s="124"/>
      <c r="X13" s="123">
        <f>L13+S13</f>
        <v>187.2</v>
      </c>
      <c r="Y13" s="125"/>
      <c r="Z13" s="85">
        <f>(M13+T13)/2-IF($V13=1,0.5,IF($V13=2,1.5,0))</f>
        <v>68.533333333333331</v>
      </c>
      <c r="AA13" s="126" t="s">
        <v>33</v>
      </c>
    </row>
    <row r="14" spans="1:27" s="127" customFormat="1" ht="40.5" customHeight="1">
      <c r="A14" s="155">
        <f>RANK(Z14,Z$12:Z$16,0)</f>
        <v>3</v>
      </c>
      <c r="B14" s="35"/>
      <c r="C14" s="144" t="s">
        <v>202</v>
      </c>
      <c r="D14" s="137" t="s">
        <v>241</v>
      </c>
      <c r="E14" s="73" t="s">
        <v>86</v>
      </c>
      <c r="F14" s="74" t="s">
        <v>8</v>
      </c>
      <c r="G14" s="146" t="s">
        <v>256</v>
      </c>
      <c r="H14" s="73" t="s">
        <v>87</v>
      </c>
      <c r="I14" s="74" t="s">
        <v>55</v>
      </c>
      <c r="J14" s="74" t="s">
        <v>57</v>
      </c>
      <c r="K14" s="80" t="s">
        <v>218</v>
      </c>
      <c r="L14" s="148">
        <v>163.5</v>
      </c>
      <c r="M14" s="85">
        <f>L14/2.5-IF($W14=1,0.5,IF($W14=2,1,0))</f>
        <v>65.400000000000006</v>
      </c>
      <c r="N14" s="39">
        <f>RANK(M14,M$12:M$16,0)</f>
        <v>3</v>
      </c>
      <c r="O14" s="148"/>
      <c r="P14" s="148">
        <v>6.9</v>
      </c>
      <c r="Q14" s="148">
        <v>6.8</v>
      </c>
      <c r="R14" s="148">
        <v>7</v>
      </c>
      <c r="S14" s="148">
        <f>O14+P14+Q14+R14</f>
        <v>20.7</v>
      </c>
      <c r="T14" s="85">
        <f>S14/0.3-IF($W14=1,0.5,IF($W14=2,1,0))</f>
        <v>69</v>
      </c>
      <c r="U14" s="39">
        <f>RANK(T14,T$12:T$16,0)</f>
        <v>4</v>
      </c>
      <c r="V14" s="124"/>
      <c r="W14" s="124"/>
      <c r="X14" s="123">
        <f>L14+S14</f>
        <v>184.2</v>
      </c>
      <c r="Y14" s="125"/>
      <c r="Z14" s="85">
        <f>(M14+T14)/2-IF($V14=1,0.5,IF($V14=2,1.5,0))</f>
        <v>67.2</v>
      </c>
      <c r="AA14" s="126" t="s">
        <v>33</v>
      </c>
    </row>
    <row r="15" spans="1:27" s="127" customFormat="1" ht="40.5" customHeight="1">
      <c r="A15" s="155">
        <f>RANK(Z15,Z$12:Z$16,0)</f>
        <v>4</v>
      </c>
      <c r="B15" s="35"/>
      <c r="C15" s="144" t="s">
        <v>202</v>
      </c>
      <c r="D15" s="137" t="s">
        <v>234</v>
      </c>
      <c r="E15" s="73" t="s">
        <v>203</v>
      </c>
      <c r="F15" s="74" t="s">
        <v>8</v>
      </c>
      <c r="G15" s="146" t="s">
        <v>248</v>
      </c>
      <c r="H15" s="73" t="s">
        <v>204</v>
      </c>
      <c r="I15" s="74" t="s">
        <v>205</v>
      </c>
      <c r="J15" s="74" t="s">
        <v>57</v>
      </c>
      <c r="K15" s="80" t="s">
        <v>206</v>
      </c>
      <c r="L15" s="148">
        <v>162.5</v>
      </c>
      <c r="M15" s="85">
        <f>L15/2.5-IF($V15=1,0.5,IF($V15=2,1,0))</f>
        <v>64.5</v>
      </c>
      <c r="N15" s="39">
        <f>RANK(M15,M$12:M$16,0)</f>
        <v>5</v>
      </c>
      <c r="O15" s="148"/>
      <c r="P15" s="148">
        <v>7.2</v>
      </c>
      <c r="Q15" s="148">
        <v>6.8</v>
      </c>
      <c r="R15" s="148">
        <v>7</v>
      </c>
      <c r="S15" s="148">
        <f>P15+Q15+R15</f>
        <v>21</v>
      </c>
      <c r="T15" s="85">
        <f>S15/0.3-IF($V15=1,0.5,IF($U15:$V15=2,1,0))</f>
        <v>69.5</v>
      </c>
      <c r="U15" s="39">
        <f>RANK(T15,T$12:T$16,0)</f>
        <v>3</v>
      </c>
      <c r="V15" s="124">
        <v>1</v>
      </c>
      <c r="W15" s="124"/>
      <c r="X15" s="123">
        <f>L15+S15</f>
        <v>183.5</v>
      </c>
      <c r="Y15" s="125"/>
      <c r="Z15" s="85">
        <f>(M15+T15)/2</f>
        <v>67</v>
      </c>
      <c r="AA15" s="126" t="s">
        <v>33</v>
      </c>
    </row>
    <row r="16" spans="1:27" s="127" customFormat="1" ht="40.5" customHeight="1">
      <c r="A16" s="155">
        <f>RANK(Z16,Z$12:Z$16,0)</f>
        <v>5</v>
      </c>
      <c r="B16" s="35"/>
      <c r="C16" s="144" t="s">
        <v>202</v>
      </c>
      <c r="D16" s="137" t="s">
        <v>247</v>
      </c>
      <c r="E16" s="73" t="s">
        <v>227</v>
      </c>
      <c r="F16" s="74" t="s">
        <v>8</v>
      </c>
      <c r="G16" s="146" t="s">
        <v>262</v>
      </c>
      <c r="H16" s="73" t="s">
        <v>228</v>
      </c>
      <c r="I16" s="74" t="s">
        <v>229</v>
      </c>
      <c r="J16" s="74" t="s">
        <v>57</v>
      </c>
      <c r="K16" s="80" t="s">
        <v>230</v>
      </c>
      <c r="L16" s="148">
        <v>163.5</v>
      </c>
      <c r="M16" s="85">
        <f>L16/2.5-IF($W16=1,0.5,IF($W16=2,1,0))</f>
        <v>65.400000000000006</v>
      </c>
      <c r="N16" s="39">
        <f>RANK(M16,M$12:M$16,0)</f>
        <v>3</v>
      </c>
      <c r="O16" s="148"/>
      <c r="P16" s="148">
        <v>6.6</v>
      </c>
      <c r="Q16" s="148">
        <v>6.7</v>
      </c>
      <c r="R16" s="148">
        <v>6.9</v>
      </c>
      <c r="S16" s="148">
        <f>O16+P16+Q16+R16</f>
        <v>20.200000000000003</v>
      </c>
      <c r="T16" s="85">
        <f>S16/0.3-IF($W16=1,0.5,IF($W16=2,1,0))</f>
        <v>67.333333333333343</v>
      </c>
      <c r="U16" s="39">
        <f>RANK(T16,T$12:T$16,0)</f>
        <v>5</v>
      </c>
      <c r="V16" s="124"/>
      <c r="W16" s="124"/>
      <c r="X16" s="123">
        <f>L16+S16</f>
        <v>183.7</v>
      </c>
      <c r="Y16" s="125"/>
      <c r="Z16" s="85">
        <f>(M16+T16)/2-IF($V16=1,0.5,IF($V16=2,1.5,0))</f>
        <v>66.366666666666674</v>
      </c>
      <c r="AA16" s="126" t="s">
        <v>33</v>
      </c>
    </row>
    <row r="17" spans="1:27" s="127" customFormat="1" ht="36" customHeight="1">
      <c r="A17" s="49"/>
      <c r="B17" s="50"/>
      <c r="C17" s="50"/>
      <c r="D17" s="51"/>
      <c r="E17" s="52"/>
      <c r="F17" s="53"/>
      <c r="G17" s="54"/>
      <c r="H17" s="55"/>
      <c r="I17" s="56"/>
      <c r="J17" s="57"/>
      <c r="K17" s="55"/>
      <c r="L17" s="128"/>
      <c r="M17" s="129"/>
      <c r="N17" s="60"/>
      <c r="O17" s="128"/>
      <c r="P17" s="129"/>
      <c r="Q17" s="60"/>
      <c r="R17" s="128"/>
      <c r="S17" s="128"/>
      <c r="T17" s="129"/>
      <c r="U17" s="60"/>
      <c r="V17" s="130"/>
      <c r="W17" s="130"/>
      <c r="X17" s="128"/>
      <c r="Y17" s="131"/>
      <c r="Z17" s="129"/>
      <c r="AA17" s="132"/>
    </row>
    <row r="18" spans="1:27" s="28" customFormat="1" ht="36.75" customHeight="1">
      <c r="D18" s="28" t="s">
        <v>12</v>
      </c>
      <c r="K18" s="151" t="s">
        <v>56</v>
      </c>
      <c r="L18" s="139"/>
      <c r="M18" s="140"/>
      <c r="O18" s="141"/>
      <c r="P18" s="142"/>
      <c r="R18" s="141"/>
      <c r="S18" s="142"/>
      <c r="Y18" s="142"/>
    </row>
    <row r="19" spans="1:27" s="28" customFormat="1" ht="15.75">
      <c r="K19" s="151"/>
      <c r="L19" s="139"/>
      <c r="M19" s="140"/>
      <c r="O19" s="141"/>
      <c r="P19" s="142"/>
      <c r="R19" s="141"/>
      <c r="S19" s="142"/>
      <c r="Y19" s="142"/>
    </row>
    <row r="20" spans="1:27" s="28" customFormat="1" ht="36.75" customHeight="1">
      <c r="D20" s="28" t="s">
        <v>9</v>
      </c>
      <c r="K20" s="143" t="s">
        <v>169</v>
      </c>
      <c r="L20" s="139"/>
      <c r="M20" s="140"/>
      <c r="O20" s="141"/>
      <c r="P20" s="142"/>
      <c r="R20" s="141"/>
      <c r="S20" s="142"/>
      <c r="Y20" s="142"/>
    </row>
    <row r="21" spans="1:27">
      <c r="L21" s="133"/>
      <c r="M21" s="134"/>
      <c r="O21" s="89"/>
      <c r="P21" s="89"/>
      <c r="R21" s="89"/>
      <c r="S21" s="89"/>
      <c r="T21" s="89"/>
      <c r="Z21" s="89"/>
    </row>
    <row r="22" spans="1:27">
      <c r="K22" s="134"/>
      <c r="L22" s="133"/>
      <c r="M22" s="134"/>
      <c r="O22" s="89"/>
      <c r="P22" s="89"/>
      <c r="R22" s="89"/>
      <c r="S22" s="89"/>
      <c r="T22" s="89"/>
      <c r="Z22" s="89"/>
    </row>
  </sheetData>
  <sortState ref="A12:AA16">
    <sortCondition ref="A12:A16"/>
  </sortState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pageMargins left="0.26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"/>
  <sheetViews>
    <sheetView view="pageBreakPreview" topLeftCell="A10" zoomScale="75" zoomScaleSheetLayoutView="75" workbookViewId="0">
      <selection activeCell="AA15" sqref="AA15:AA17"/>
    </sheetView>
  </sheetViews>
  <sheetFormatPr defaultRowHeight="12.75"/>
  <cols>
    <col min="1" max="1" width="5" style="89" customWidth="1"/>
    <col min="2" max="3" width="4.7109375" style="89" hidden="1" customWidth="1"/>
    <col min="4" max="4" width="20" style="89" customWidth="1"/>
    <col min="5" max="5" width="8.42578125" style="89" customWidth="1"/>
    <col min="6" max="6" width="6" style="89" customWidth="1"/>
    <col min="7" max="7" width="34.42578125" style="89" customWidth="1"/>
    <col min="8" max="8" width="10.5703125" style="89" customWidth="1"/>
    <col min="9" max="9" width="17" style="89" customWidth="1"/>
    <col min="10" max="10" width="12.7109375" style="89" hidden="1" customWidth="1"/>
    <col min="11" max="11" width="24.5703125" style="89" customWidth="1"/>
    <col min="12" max="12" width="6.28515625" style="135" customWidth="1"/>
    <col min="13" max="13" width="8.7109375" style="136" customWidth="1"/>
    <col min="14" max="14" width="3.85546875" style="89" customWidth="1"/>
    <col min="15" max="15" width="6.85546875" style="135" customWidth="1"/>
    <col min="16" max="16" width="6.85546875" style="136" customWidth="1"/>
    <col min="17" max="17" width="6.85546875" style="89" customWidth="1"/>
    <col min="18" max="19" width="6.85546875" style="135" customWidth="1"/>
    <col min="20" max="20" width="8.7109375" style="136" customWidth="1"/>
    <col min="21" max="21" width="3.7109375" style="89" customWidth="1"/>
    <col min="22" max="23" width="4.85546875" style="89" customWidth="1"/>
    <col min="24" max="24" width="6.28515625" style="89" customWidth="1"/>
    <col min="25" max="25" width="6.7109375" style="89" hidden="1" customWidth="1"/>
    <col min="26" max="26" width="9.7109375" style="136" customWidth="1"/>
    <col min="27" max="27" width="8" style="89" customWidth="1"/>
    <col min="28" max="16384" width="9.140625" style="89"/>
  </cols>
  <sheetData>
    <row r="1" spans="1:27" ht="80.25" customHeight="1">
      <c r="A1" s="87" t="s">
        <v>343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9.5" hidden="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91" customFormat="1" ht="15.95" customHeight="1">
      <c r="A3" s="90" t="s">
        <v>108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s="92" customFormat="1" ht="15.95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93" customFormat="1" ht="21" customHeight="1">
      <c r="A5" s="153" t="s">
        <v>109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ht="19.149999999999999" customHeight="1">
      <c r="A6" s="152" t="s">
        <v>266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</row>
    <row r="7" spans="1:27" ht="12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s="100" customFormat="1" ht="15" customHeight="1">
      <c r="A8" s="10" t="s">
        <v>92</v>
      </c>
      <c r="B8" s="95"/>
      <c r="C8" s="95"/>
      <c r="D8" s="96"/>
      <c r="E8" s="96"/>
      <c r="F8" s="96"/>
      <c r="G8" s="96"/>
      <c r="H8" s="96"/>
      <c r="I8" s="97"/>
      <c r="J8" s="97"/>
      <c r="K8" s="95"/>
      <c r="L8" s="98"/>
      <c r="M8" s="99"/>
      <c r="O8" s="98"/>
      <c r="P8" s="101"/>
      <c r="R8" s="98"/>
      <c r="S8" s="98"/>
      <c r="T8" s="101"/>
      <c r="Z8" s="150" t="s">
        <v>174</v>
      </c>
      <c r="AA8" s="102"/>
    </row>
    <row r="9" spans="1:27" s="114" customFormat="1" ht="20.100000000000001" customHeight="1">
      <c r="A9" s="103" t="s">
        <v>21</v>
      </c>
      <c r="B9" s="104" t="s">
        <v>2</v>
      </c>
      <c r="C9" s="105"/>
      <c r="D9" s="106" t="s">
        <v>170</v>
      </c>
      <c r="E9" s="106" t="s">
        <v>3</v>
      </c>
      <c r="F9" s="103" t="s">
        <v>11</v>
      </c>
      <c r="G9" s="106" t="s">
        <v>171</v>
      </c>
      <c r="H9" s="106" t="s">
        <v>3</v>
      </c>
      <c r="I9" s="106" t="s">
        <v>4</v>
      </c>
      <c r="J9" s="107"/>
      <c r="K9" s="106" t="s">
        <v>6</v>
      </c>
      <c r="L9" s="108" t="s">
        <v>35</v>
      </c>
      <c r="M9" s="108"/>
      <c r="N9" s="108"/>
      <c r="O9" s="109" t="s">
        <v>75</v>
      </c>
      <c r="P9" s="110"/>
      <c r="Q9" s="110"/>
      <c r="R9" s="110"/>
      <c r="S9" s="110"/>
      <c r="T9" s="110"/>
      <c r="U9" s="111"/>
      <c r="V9" s="112" t="s">
        <v>14</v>
      </c>
      <c r="W9" s="105" t="s">
        <v>94</v>
      </c>
      <c r="X9" s="103" t="s">
        <v>15</v>
      </c>
      <c r="Y9" s="104" t="s">
        <v>31</v>
      </c>
      <c r="Z9" s="113" t="s">
        <v>17</v>
      </c>
      <c r="AA9" s="113" t="s">
        <v>18</v>
      </c>
    </row>
    <row r="10" spans="1:27" s="114" customFormat="1" ht="20.100000000000001" customHeight="1">
      <c r="A10" s="103"/>
      <c r="B10" s="104"/>
      <c r="C10" s="115"/>
      <c r="D10" s="106"/>
      <c r="E10" s="106"/>
      <c r="F10" s="103"/>
      <c r="G10" s="106"/>
      <c r="H10" s="106"/>
      <c r="I10" s="106"/>
      <c r="J10" s="107"/>
      <c r="K10" s="106"/>
      <c r="L10" s="109" t="s">
        <v>36</v>
      </c>
      <c r="M10" s="110"/>
      <c r="N10" s="111"/>
      <c r="O10" s="109" t="s">
        <v>37</v>
      </c>
      <c r="P10" s="110"/>
      <c r="Q10" s="110"/>
      <c r="R10" s="110"/>
      <c r="S10" s="110"/>
      <c r="T10" s="110"/>
      <c r="U10" s="111"/>
      <c r="V10" s="116"/>
      <c r="W10" s="115"/>
      <c r="X10" s="103"/>
      <c r="Y10" s="104"/>
      <c r="Z10" s="113"/>
      <c r="AA10" s="113"/>
    </row>
    <row r="11" spans="1:27" s="114" customFormat="1" ht="71.25" customHeight="1">
      <c r="A11" s="103"/>
      <c r="B11" s="104"/>
      <c r="C11" s="117"/>
      <c r="D11" s="106"/>
      <c r="E11" s="106"/>
      <c r="F11" s="103"/>
      <c r="G11" s="106"/>
      <c r="H11" s="106"/>
      <c r="I11" s="106"/>
      <c r="J11" s="107"/>
      <c r="K11" s="106"/>
      <c r="L11" s="118" t="s">
        <v>19</v>
      </c>
      <c r="M11" s="119" t="s">
        <v>20</v>
      </c>
      <c r="N11" s="120" t="s">
        <v>21</v>
      </c>
      <c r="O11" s="118" t="s">
        <v>38</v>
      </c>
      <c r="P11" s="118" t="s">
        <v>39</v>
      </c>
      <c r="Q11" s="118" t="s">
        <v>40</v>
      </c>
      <c r="R11" s="118" t="s">
        <v>41</v>
      </c>
      <c r="S11" s="118" t="s">
        <v>19</v>
      </c>
      <c r="T11" s="119" t="s">
        <v>20</v>
      </c>
      <c r="U11" s="120" t="s">
        <v>21</v>
      </c>
      <c r="V11" s="122"/>
      <c r="W11" s="117"/>
      <c r="X11" s="103"/>
      <c r="Y11" s="104"/>
      <c r="Z11" s="113"/>
      <c r="AA11" s="113"/>
    </row>
    <row r="12" spans="1:27" s="127" customFormat="1" ht="42.75" customHeight="1">
      <c r="A12" s="155">
        <f>RANK(Z12,Z$12:Z$20,0)</f>
        <v>1</v>
      </c>
      <c r="B12" s="35"/>
      <c r="C12" s="144" t="s">
        <v>207</v>
      </c>
      <c r="D12" s="137" t="s">
        <v>236</v>
      </c>
      <c r="E12" s="73" t="s">
        <v>67</v>
      </c>
      <c r="F12" s="74">
        <v>2</v>
      </c>
      <c r="G12" s="146" t="s">
        <v>250</v>
      </c>
      <c r="H12" s="73" t="s">
        <v>89</v>
      </c>
      <c r="I12" s="74" t="s">
        <v>43</v>
      </c>
      <c r="J12" s="74" t="s">
        <v>42</v>
      </c>
      <c r="K12" s="80" t="s">
        <v>194</v>
      </c>
      <c r="L12" s="148">
        <v>167.5</v>
      </c>
      <c r="M12" s="85">
        <f>L12/2.5-IF($W12=1,0.5,IF($W12=2,1,0))</f>
        <v>67</v>
      </c>
      <c r="N12" s="39">
        <f>RANK(M12,M$12:M$20,0)</f>
        <v>1</v>
      </c>
      <c r="O12" s="148">
        <v>6.9</v>
      </c>
      <c r="P12" s="148">
        <v>7</v>
      </c>
      <c r="Q12" s="148">
        <v>7.5</v>
      </c>
      <c r="R12" s="148">
        <v>7.2</v>
      </c>
      <c r="S12" s="148">
        <f>O12+P12+Q12+R12</f>
        <v>28.599999999999998</v>
      </c>
      <c r="T12" s="85">
        <f>S12/0.4-IF($W12=1,0.5,IF($W12=2,1,0))</f>
        <v>71.499999999999986</v>
      </c>
      <c r="U12" s="39">
        <f>RANK(T12,T$12:T$20,0)</f>
        <v>1</v>
      </c>
      <c r="V12" s="124"/>
      <c r="W12" s="124"/>
      <c r="X12" s="123">
        <f>L12+S12</f>
        <v>196.1</v>
      </c>
      <c r="Y12" s="125"/>
      <c r="Z12" s="85">
        <f>(M12+T12)/2-IF($V12=1,0.5,IF($V12=2,1.5,0))</f>
        <v>69.25</v>
      </c>
      <c r="AA12" s="126">
        <v>2</v>
      </c>
    </row>
    <row r="13" spans="1:27" s="127" customFormat="1" ht="42.75" customHeight="1">
      <c r="A13" s="155">
        <f>RANK(Z13,Z$12:Z$20,0)</f>
        <v>2</v>
      </c>
      <c r="B13" s="35"/>
      <c r="C13" s="144" t="s">
        <v>207</v>
      </c>
      <c r="D13" s="137" t="s">
        <v>246</v>
      </c>
      <c r="E13" s="73" t="s">
        <v>223</v>
      </c>
      <c r="F13" s="74">
        <v>2</v>
      </c>
      <c r="G13" s="146" t="s">
        <v>261</v>
      </c>
      <c r="H13" s="73" t="s">
        <v>224</v>
      </c>
      <c r="I13" s="74" t="s">
        <v>225</v>
      </c>
      <c r="J13" s="74" t="s">
        <v>104</v>
      </c>
      <c r="K13" s="80" t="s">
        <v>226</v>
      </c>
      <c r="L13" s="148">
        <v>160.5</v>
      </c>
      <c r="M13" s="85">
        <f>L13/2.5-IF($W13=1,0.5,IF($W13=2,1,0))</f>
        <v>64.2</v>
      </c>
      <c r="N13" s="39">
        <f>RANK(M13,M$12:M$20,0)</f>
        <v>4</v>
      </c>
      <c r="O13" s="148">
        <v>6.8</v>
      </c>
      <c r="P13" s="148">
        <v>6.8</v>
      </c>
      <c r="Q13" s="148">
        <v>7.1</v>
      </c>
      <c r="R13" s="148">
        <v>7.1</v>
      </c>
      <c r="S13" s="148">
        <f>O13+P13+Q13+R13</f>
        <v>27.799999999999997</v>
      </c>
      <c r="T13" s="85">
        <f>S13/0.4-IF($W13=1,0.5,IF($W13=2,1,0))</f>
        <v>69.499999999999986</v>
      </c>
      <c r="U13" s="39">
        <f>RANK(T13,T$12:T$20,0)</f>
        <v>2</v>
      </c>
      <c r="V13" s="124"/>
      <c r="W13" s="124"/>
      <c r="X13" s="123">
        <f>L13+S13</f>
        <v>188.3</v>
      </c>
      <c r="Y13" s="125"/>
      <c r="Z13" s="85">
        <f>(M13+T13)/2-IF($V13=1,0.5,IF($V13=2,1.5,0))</f>
        <v>66.849999999999994</v>
      </c>
      <c r="AA13" s="126">
        <v>3</v>
      </c>
    </row>
    <row r="14" spans="1:27" s="127" customFormat="1" ht="42.75" customHeight="1">
      <c r="A14" s="155">
        <f>RANK(Z14,Z$12:Z$20,0)</f>
        <v>3</v>
      </c>
      <c r="B14" s="35"/>
      <c r="C14" s="144" t="s">
        <v>207</v>
      </c>
      <c r="D14" s="137" t="s">
        <v>236</v>
      </c>
      <c r="E14" s="73" t="s">
        <v>67</v>
      </c>
      <c r="F14" s="74">
        <v>2</v>
      </c>
      <c r="G14" s="146" t="s">
        <v>265</v>
      </c>
      <c r="H14" s="73" t="s">
        <v>233</v>
      </c>
      <c r="I14" s="74" t="s">
        <v>43</v>
      </c>
      <c r="J14" s="74" t="s">
        <v>42</v>
      </c>
      <c r="K14" s="80" t="s">
        <v>194</v>
      </c>
      <c r="L14" s="148">
        <v>164.5</v>
      </c>
      <c r="M14" s="85">
        <f>L14/2.5-IF($W14=1,0.5,IF($W14=2,1,0))</f>
        <v>65.8</v>
      </c>
      <c r="N14" s="39">
        <f>RANK(M14,M$12:M$20,0)</f>
        <v>2</v>
      </c>
      <c r="O14" s="148">
        <v>6.7</v>
      </c>
      <c r="P14" s="148">
        <v>6.5</v>
      </c>
      <c r="Q14" s="148">
        <v>6.5</v>
      </c>
      <c r="R14" s="148">
        <v>6.6</v>
      </c>
      <c r="S14" s="148">
        <f>O14+P14+Q14+R14</f>
        <v>26.299999999999997</v>
      </c>
      <c r="T14" s="85">
        <f>S14/0.4-IF($W14=1,0.5,IF($W14=2,1,0))</f>
        <v>65.749999999999986</v>
      </c>
      <c r="U14" s="39">
        <f>RANK(T14,T$12:T$20,0)</f>
        <v>4</v>
      </c>
      <c r="V14" s="124"/>
      <c r="W14" s="124"/>
      <c r="X14" s="123">
        <f>L14+S14</f>
        <v>190.8</v>
      </c>
      <c r="Y14" s="125"/>
      <c r="Z14" s="85">
        <f>(M14+T14)/2-IF($V14=1,0.5,IF($V14=2,1.5,0))</f>
        <v>65.774999999999991</v>
      </c>
      <c r="AA14" s="126">
        <v>3</v>
      </c>
    </row>
    <row r="15" spans="1:27" s="127" customFormat="1" ht="42.75" customHeight="1">
      <c r="A15" s="155">
        <f>RANK(Z15,Z$12:Z$20,0)</f>
        <v>4</v>
      </c>
      <c r="B15" s="35"/>
      <c r="C15" s="144" t="s">
        <v>207</v>
      </c>
      <c r="D15" s="137" t="s">
        <v>235</v>
      </c>
      <c r="E15" s="73" t="s">
        <v>88</v>
      </c>
      <c r="F15" s="74">
        <v>3</v>
      </c>
      <c r="G15" s="146" t="s">
        <v>249</v>
      </c>
      <c r="H15" s="73" t="s">
        <v>131</v>
      </c>
      <c r="I15" s="74" t="s">
        <v>43</v>
      </c>
      <c r="J15" s="74" t="s">
        <v>42</v>
      </c>
      <c r="K15" s="80" t="s">
        <v>194</v>
      </c>
      <c r="L15" s="148">
        <v>158.5</v>
      </c>
      <c r="M15" s="85">
        <f>L15/2.5-IF($W15=1,0.5,IF($W15=2,1,0))</f>
        <v>63.4</v>
      </c>
      <c r="N15" s="39">
        <f>RANK(M15,M$12:M$20,0)</f>
        <v>5</v>
      </c>
      <c r="O15" s="148">
        <v>6.5</v>
      </c>
      <c r="P15" s="148">
        <v>6.7</v>
      </c>
      <c r="Q15" s="148">
        <v>6.6</v>
      </c>
      <c r="R15" s="148">
        <v>6.6</v>
      </c>
      <c r="S15" s="148">
        <f>O15+P15+Q15+R15</f>
        <v>26.4</v>
      </c>
      <c r="T15" s="85">
        <f>S15/0.4-IF($W15=1,0.5,IF($W15=2,1,0))</f>
        <v>65.999999999999986</v>
      </c>
      <c r="U15" s="39">
        <f>RANK(T15,T$12:T$20,0)</f>
        <v>3</v>
      </c>
      <c r="V15" s="124"/>
      <c r="W15" s="124"/>
      <c r="X15" s="123">
        <f>L15+S15</f>
        <v>184.9</v>
      </c>
      <c r="Y15" s="125"/>
      <c r="Z15" s="85">
        <f>(M15+T15)/2-IF($V15=1,0.5,IF($V15=2,1.5,0))</f>
        <v>64.699999999999989</v>
      </c>
      <c r="AA15" s="126" t="s">
        <v>52</v>
      </c>
    </row>
    <row r="16" spans="1:27" s="127" customFormat="1" ht="42.75" customHeight="1">
      <c r="A16" s="155">
        <f>RANK(Z16,Z$12:Z$20,0)</f>
        <v>5</v>
      </c>
      <c r="B16" s="35"/>
      <c r="C16" s="144" t="s">
        <v>207</v>
      </c>
      <c r="D16" s="137" t="s">
        <v>243</v>
      </c>
      <c r="E16" s="73" t="s">
        <v>155</v>
      </c>
      <c r="F16" s="74" t="s">
        <v>8</v>
      </c>
      <c r="G16" s="146" t="s">
        <v>258</v>
      </c>
      <c r="H16" s="73" t="s">
        <v>156</v>
      </c>
      <c r="I16" s="74" t="s">
        <v>157</v>
      </c>
      <c r="J16" s="74" t="s">
        <v>151</v>
      </c>
      <c r="K16" s="80" t="s">
        <v>272</v>
      </c>
      <c r="L16" s="148">
        <v>163</v>
      </c>
      <c r="M16" s="85">
        <f>L16/2.5-IF($W16=1,0.5,IF($W16=2,1,0))</f>
        <v>65.2</v>
      </c>
      <c r="N16" s="39">
        <f>RANK(M16,M$12:M$20,0)</f>
        <v>3</v>
      </c>
      <c r="O16" s="148">
        <v>6.2</v>
      </c>
      <c r="P16" s="148">
        <v>6.3</v>
      </c>
      <c r="Q16" s="148">
        <v>6.5</v>
      </c>
      <c r="R16" s="148">
        <v>6.4</v>
      </c>
      <c r="S16" s="148">
        <f>O16+P16+Q16+R16</f>
        <v>25.4</v>
      </c>
      <c r="T16" s="85">
        <f>S16/0.4-IF($W16=1,0.5,IF($W16=2,1,0))</f>
        <v>63.499999999999993</v>
      </c>
      <c r="U16" s="39">
        <f>RANK(T16,T$12:T$20,0)</f>
        <v>6</v>
      </c>
      <c r="V16" s="124"/>
      <c r="W16" s="124"/>
      <c r="X16" s="123">
        <f>L16+S16</f>
        <v>188.4</v>
      </c>
      <c r="Y16" s="125"/>
      <c r="Z16" s="85">
        <f>(M16+T16)/2-IF($V16=1,0.5,IF($V16=2,1.5,0))</f>
        <v>64.349999999999994</v>
      </c>
      <c r="AA16" s="126" t="s">
        <v>52</v>
      </c>
    </row>
    <row r="17" spans="1:27" s="127" customFormat="1" ht="42.75" customHeight="1">
      <c r="A17" s="155">
        <f>RANK(Z17,Z$12:Z$20,0)</f>
        <v>6</v>
      </c>
      <c r="B17" s="35"/>
      <c r="C17" s="144" t="s">
        <v>207</v>
      </c>
      <c r="D17" s="137" t="s">
        <v>242</v>
      </c>
      <c r="E17" s="73" t="s">
        <v>80</v>
      </c>
      <c r="F17" s="74" t="s">
        <v>51</v>
      </c>
      <c r="G17" s="146" t="s">
        <v>257</v>
      </c>
      <c r="H17" s="73" t="s">
        <v>128</v>
      </c>
      <c r="I17" s="74" t="s">
        <v>43</v>
      </c>
      <c r="J17" s="74" t="s">
        <v>61</v>
      </c>
      <c r="K17" s="80" t="s">
        <v>194</v>
      </c>
      <c r="L17" s="148">
        <v>157.5</v>
      </c>
      <c r="M17" s="85">
        <f>L17/2.5-IF($W17=1,0.5,IF($W17=2,1,0))</f>
        <v>63</v>
      </c>
      <c r="N17" s="39">
        <f>RANK(M17,M$12:M$20,0)</f>
        <v>7</v>
      </c>
      <c r="O17" s="148">
        <v>6.4</v>
      </c>
      <c r="P17" s="148">
        <v>6.5</v>
      </c>
      <c r="Q17" s="148">
        <v>6.3</v>
      </c>
      <c r="R17" s="148">
        <v>6.4</v>
      </c>
      <c r="S17" s="148">
        <f>O17+P17+Q17+R17</f>
        <v>25.6</v>
      </c>
      <c r="T17" s="85">
        <f>S17/0.4-IF($W17=1,0.5,IF($W17=2,1,0))</f>
        <v>64</v>
      </c>
      <c r="U17" s="39">
        <f>RANK(T17,T$12:T$20,0)</f>
        <v>5</v>
      </c>
      <c r="V17" s="124"/>
      <c r="W17" s="124"/>
      <c r="X17" s="123">
        <f>L17+S17</f>
        <v>183.1</v>
      </c>
      <c r="Y17" s="125"/>
      <c r="Z17" s="85">
        <f>(M17+T17)/2-IF($V17=1,0.5,IF($V17=2,1.5,0))</f>
        <v>63.5</v>
      </c>
      <c r="AA17" s="126" t="s">
        <v>52</v>
      </c>
    </row>
    <row r="18" spans="1:27" s="127" customFormat="1" ht="42.75" customHeight="1">
      <c r="A18" s="155">
        <f>RANK(Z18,Z$12:Z$20,0)</f>
        <v>7</v>
      </c>
      <c r="B18" s="35"/>
      <c r="C18" s="144" t="s">
        <v>207</v>
      </c>
      <c r="D18" s="145" t="s">
        <v>245</v>
      </c>
      <c r="E18" s="75" t="s">
        <v>118</v>
      </c>
      <c r="F18" s="47" t="s">
        <v>8</v>
      </c>
      <c r="G18" s="147" t="s">
        <v>260</v>
      </c>
      <c r="H18" s="75" t="s">
        <v>116</v>
      </c>
      <c r="I18" s="47" t="s">
        <v>76</v>
      </c>
      <c r="J18" s="47" t="s">
        <v>100</v>
      </c>
      <c r="K18" s="80" t="s">
        <v>222</v>
      </c>
      <c r="L18" s="148">
        <v>158.5</v>
      </c>
      <c r="M18" s="85">
        <f>L18/2.5-IF($W18=1,0.5,IF($W18=2,1,0))</f>
        <v>63.4</v>
      </c>
      <c r="N18" s="39">
        <f>RANK(M18,M$12:M$20,0)</f>
        <v>5</v>
      </c>
      <c r="O18" s="148">
        <v>6.4</v>
      </c>
      <c r="P18" s="148">
        <v>6</v>
      </c>
      <c r="Q18" s="148">
        <v>5.8</v>
      </c>
      <c r="R18" s="148">
        <v>6</v>
      </c>
      <c r="S18" s="148">
        <f>O18+P18+Q18+R18</f>
        <v>24.2</v>
      </c>
      <c r="T18" s="85">
        <f>S18/0.4-IF($W18=1,0.5,IF($W18=2,1,0))</f>
        <v>60.499999999999993</v>
      </c>
      <c r="U18" s="39">
        <f>RANK(T18,T$12:T$20,0)</f>
        <v>8</v>
      </c>
      <c r="V18" s="124"/>
      <c r="W18" s="124"/>
      <c r="X18" s="123">
        <f>L18+S18</f>
        <v>182.7</v>
      </c>
      <c r="Y18" s="125"/>
      <c r="Z18" s="85">
        <f>(M18+T18)/2-IF($V18=1,0.5,IF($V18=2,1.5,0))</f>
        <v>61.949999999999996</v>
      </c>
      <c r="AA18" s="126" t="s">
        <v>51</v>
      </c>
    </row>
    <row r="19" spans="1:27" s="127" customFormat="1" ht="42.75" customHeight="1">
      <c r="A19" s="155">
        <f>RANK(Z19,Z$12:Z$20,0)</f>
        <v>8</v>
      </c>
      <c r="B19" s="35"/>
      <c r="C19" s="144" t="s">
        <v>207</v>
      </c>
      <c r="D19" s="137" t="s">
        <v>244</v>
      </c>
      <c r="E19" s="73" t="s">
        <v>219</v>
      </c>
      <c r="F19" s="74" t="s">
        <v>51</v>
      </c>
      <c r="G19" s="146" t="s">
        <v>259</v>
      </c>
      <c r="H19" s="73" t="s">
        <v>220</v>
      </c>
      <c r="I19" s="74" t="s">
        <v>221</v>
      </c>
      <c r="J19" s="74" t="s">
        <v>34</v>
      </c>
      <c r="K19" s="80" t="s">
        <v>218</v>
      </c>
      <c r="L19" s="148">
        <v>157.5</v>
      </c>
      <c r="M19" s="85">
        <f>L19/2.5-IF($W19=1,0.5,IF($W19=2,1,0))</f>
        <v>63</v>
      </c>
      <c r="N19" s="39">
        <f>RANK(M19,M$12:M$20,0)</f>
        <v>7</v>
      </c>
      <c r="O19" s="148">
        <v>5.9</v>
      </c>
      <c r="P19" s="148">
        <v>6.1</v>
      </c>
      <c r="Q19" s="148">
        <v>6.16</v>
      </c>
      <c r="R19" s="148">
        <v>6</v>
      </c>
      <c r="S19" s="148">
        <f>O19+P19+Q19+R19</f>
        <v>24.16</v>
      </c>
      <c r="T19" s="85">
        <f>S19/0.4-IF($W19=1,0.5,IF($W19=2,1,0))</f>
        <v>60.4</v>
      </c>
      <c r="U19" s="39">
        <f>RANK(T19,T$12:T$20,0)</f>
        <v>9</v>
      </c>
      <c r="V19" s="124"/>
      <c r="W19" s="124"/>
      <c r="X19" s="123">
        <f>L19+S19</f>
        <v>181.66</v>
      </c>
      <c r="Y19" s="125"/>
      <c r="Z19" s="85">
        <f>(M19+T19)/2-IF($V19=1,0.5,IF($V19=2,1.5,0))</f>
        <v>61.7</v>
      </c>
      <c r="AA19" s="126" t="s">
        <v>51</v>
      </c>
    </row>
    <row r="20" spans="1:27" s="127" customFormat="1" ht="42.75" customHeight="1">
      <c r="A20" s="155">
        <f>RANK(Z20,Z$12:Z$20,0)</f>
        <v>9</v>
      </c>
      <c r="B20" s="35"/>
      <c r="C20" s="144" t="s">
        <v>207</v>
      </c>
      <c r="D20" s="137" t="s">
        <v>235</v>
      </c>
      <c r="E20" s="73" t="s">
        <v>88</v>
      </c>
      <c r="F20" s="74">
        <v>3</v>
      </c>
      <c r="G20" s="146" t="s">
        <v>264</v>
      </c>
      <c r="H20" s="73" t="s">
        <v>84</v>
      </c>
      <c r="I20" s="74" t="s">
        <v>43</v>
      </c>
      <c r="J20" s="74" t="s">
        <v>42</v>
      </c>
      <c r="K20" s="80" t="s">
        <v>194</v>
      </c>
      <c r="L20" s="148">
        <v>143</v>
      </c>
      <c r="M20" s="85">
        <f>L20/2.5-IF($W20=1,0.5,IF($W20=2,1,0))</f>
        <v>57.2</v>
      </c>
      <c r="N20" s="39">
        <f>RANK(M20,M$12:M$20,0)</f>
        <v>9</v>
      </c>
      <c r="O20" s="148">
        <v>6.5</v>
      </c>
      <c r="P20" s="148">
        <v>6.1</v>
      </c>
      <c r="Q20" s="148">
        <v>6</v>
      </c>
      <c r="R20" s="148">
        <v>6</v>
      </c>
      <c r="S20" s="148">
        <f>O20+P20+Q20+R20</f>
        <v>24.6</v>
      </c>
      <c r="T20" s="85">
        <f>S20/0.4-IF($W20=1,0.5,IF($W20=2,1,0))</f>
        <v>61.5</v>
      </c>
      <c r="U20" s="39">
        <f>RANK(T20,T$12:T$20,0)</f>
        <v>7</v>
      </c>
      <c r="V20" s="124"/>
      <c r="W20" s="124"/>
      <c r="X20" s="123">
        <f>L20+S20</f>
        <v>167.6</v>
      </c>
      <c r="Y20" s="125"/>
      <c r="Z20" s="85">
        <f>(M20+T20)/2-IF($V20=1,0.5,IF($V20=2,1.5,0))</f>
        <v>59.35</v>
      </c>
      <c r="AA20" s="126" t="s">
        <v>161</v>
      </c>
    </row>
    <row r="21" spans="1:27" s="127" customFormat="1" ht="36" customHeight="1">
      <c r="A21" s="49"/>
      <c r="B21" s="50"/>
      <c r="C21" s="50"/>
      <c r="D21" s="51"/>
      <c r="E21" s="52"/>
      <c r="F21" s="53"/>
      <c r="G21" s="54"/>
      <c r="H21" s="55"/>
      <c r="I21" s="56"/>
      <c r="J21" s="57"/>
      <c r="K21" s="55"/>
      <c r="L21" s="128"/>
      <c r="M21" s="129"/>
      <c r="N21" s="60"/>
      <c r="O21" s="128"/>
      <c r="P21" s="129"/>
      <c r="Q21" s="60"/>
      <c r="R21" s="128"/>
      <c r="S21" s="128"/>
      <c r="T21" s="129"/>
      <c r="U21" s="60"/>
      <c r="V21" s="130"/>
      <c r="W21" s="130"/>
      <c r="X21" s="128"/>
      <c r="Y21" s="131"/>
      <c r="Z21" s="129"/>
      <c r="AA21" s="132"/>
    </row>
    <row r="22" spans="1:27" s="28" customFormat="1" ht="36.75" customHeight="1">
      <c r="D22" s="28" t="s">
        <v>12</v>
      </c>
      <c r="K22" s="151" t="s">
        <v>56</v>
      </c>
      <c r="L22" s="139"/>
      <c r="M22" s="140"/>
      <c r="O22" s="141"/>
      <c r="P22" s="142"/>
      <c r="R22" s="141"/>
      <c r="S22" s="142"/>
      <c r="Y22" s="142"/>
    </row>
    <row r="23" spans="1:27" s="28" customFormat="1" ht="15.75">
      <c r="K23" s="151"/>
      <c r="L23" s="139"/>
      <c r="M23" s="140"/>
      <c r="O23" s="141"/>
      <c r="P23" s="142"/>
      <c r="R23" s="141"/>
      <c r="S23" s="142"/>
      <c r="Y23" s="142"/>
    </row>
    <row r="24" spans="1:27" s="28" customFormat="1" ht="36.75" customHeight="1">
      <c r="D24" s="28" t="s">
        <v>9</v>
      </c>
      <c r="K24" s="143" t="s">
        <v>169</v>
      </c>
      <c r="L24" s="139"/>
      <c r="M24" s="140"/>
      <c r="O24" s="141"/>
      <c r="P24" s="142"/>
      <c r="R24" s="141"/>
      <c r="S24" s="142"/>
      <c r="Y24" s="142"/>
    </row>
    <row r="25" spans="1:27">
      <c r="L25" s="133"/>
      <c r="M25" s="134"/>
      <c r="O25" s="89"/>
      <c r="P25" s="89"/>
      <c r="R25" s="89"/>
      <c r="S25" s="89"/>
      <c r="T25" s="89"/>
      <c r="Z25" s="89"/>
    </row>
    <row r="26" spans="1:27">
      <c r="K26" s="134"/>
      <c r="L26" s="133"/>
      <c r="M26" s="134"/>
      <c r="O26" s="89"/>
      <c r="P26" s="89"/>
      <c r="R26" s="89"/>
      <c r="S26" s="89"/>
      <c r="T26" s="89"/>
      <c r="Z26" s="89"/>
    </row>
  </sheetData>
  <sortState ref="A12:AA20">
    <sortCondition ref="A12:A20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26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1"/>
  <sheetViews>
    <sheetView view="pageBreakPreview" zoomScale="75" zoomScaleSheetLayoutView="75" workbookViewId="0">
      <selection sqref="A1:AA1"/>
    </sheetView>
  </sheetViews>
  <sheetFormatPr defaultRowHeight="12.75"/>
  <cols>
    <col min="1" max="1" width="5" style="89" customWidth="1"/>
    <col min="2" max="3" width="4.7109375" style="89" hidden="1" customWidth="1"/>
    <col min="4" max="4" width="20" style="89" customWidth="1"/>
    <col min="5" max="5" width="10.140625" style="89" customWidth="1"/>
    <col min="6" max="6" width="6" style="89" customWidth="1"/>
    <col min="7" max="7" width="34.42578125" style="89" customWidth="1"/>
    <col min="8" max="8" width="10.5703125" style="89" customWidth="1"/>
    <col min="9" max="9" width="17" style="89" customWidth="1"/>
    <col min="10" max="10" width="12.7109375" style="89" hidden="1" customWidth="1"/>
    <col min="11" max="11" width="24.5703125" style="89" customWidth="1"/>
    <col min="12" max="12" width="6.28515625" style="135" customWidth="1"/>
    <col min="13" max="13" width="8.7109375" style="136" customWidth="1"/>
    <col min="14" max="14" width="3.85546875" style="89" customWidth="1"/>
    <col min="15" max="15" width="6.85546875" style="135" customWidth="1"/>
    <col min="16" max="16" width="6.85546875" style="136" customWidth="1"/>
    <col min="17" max="17" width="6.85546875" style="89" customWidth="1"/>
    <col min="18" max="19" width="6.85546875" style="135" customWidth="1"/>
    <col min="20" max="20" width="8.7109375" style="136" customWidth="1"/>
    <col min="21" max="21" width="3.7109375" style="89" customWidth="1"/>
    <col min="22" max="23" width="4.85546875" style="89" customWidth="1"/>
    <col min="24" max="24" width="6.28515625" style="89" customWidth="1"/>
    <col min="25" max="25" width="6.7109375" style="89" hidden="1" customWidth="1"/>
    <col min="26" max="26" width="9.7109375" style="136" customWidth="1"/>
    <col min="27" max="27" width="8" style="89" customWidth="1"/>
    <col min="28" max="16384" width="9.140625" style="89"/>
  </cols>
  <sheetData>
    <row r="1" spans="1:27" ht="62.25" customHeight="1">
      <c r="A1" s="87" t="s">
        <v>268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9.5" hidden="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91" customFormat="1" ht="15.95" customHeight="1">
      <c r="A3" s="90" t="s">
        <v>172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s="92" customFormat="1" ht="15.95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93" customFormat="1" ht="21" customHeight="1">
      <c r="A5" s="153" t="s">
        <v>270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ht="19.149999999999999" customHeight="1">
      <c r="A6" s="152" t="s">
        <v>266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</row>
    <row r="7" spans="1:27" ht="12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s="100" customFormat="1" ht="15" customHeight="1">
      <c r="A8" s="10" t="s">
        <v>92</v>
      </c>
      <c r="B8" s="95"/>
      <c r="C8" s="95"/>
      <c r="D8" s="96"/>
      <c r="E8" s="96"/>
      <c r="F8" s="96"/>
      <c r="G8" s="96"/>
      <c r="H8" s="96"/>
      <c r="I8" s="97"/>
      <c r="J8" s="97"/>
      <c r="K8" s="95"/>
      <c r="L8" s="98"/>
      <c r="M8" s="99"/>
      <c r="O8" s="98"/>
      <c r="P8" s="101"/>
      <c r="R8" s="98"/>
      <c r="S8" s="98"/>
      <c r="T8" s="101"/>
      <c r="Z8" s="150" t="s">
        <v>174</v>
      </c>
      <c r="AA8" s="102"/>
    </row>
    <row r="9" spans="1:27" s="114" customFormat="1" ht="20.100000000000001" customHeight="1">
      <c r="A9" s="103" t="s">
        <v>21</v>
      </c>
      <c r="B9" s="104" t="s">
        <v>2</v>
      </c>
      <c r="C9" s="105"/>
      <c r="D9" s="106" t="s">
        <v>170</v>
      </c>
      <c r="E9" s="106" t="s">
        <v>3</v>
      </c>
      <c r="F9" s="103" t="s">
        <v>11</v>
      </c>
      <c r="G9" s="106" t="s">
        <v>171</v>
      </c>
      <c r="H9" s="106" t="s">
        <v>3</v>
      </c>
      <c r="I9" s="106" t="s">
        <v>4</v>
      </c>
      <c r="J9" s="107"/>
      <c r="K9" s="106" t="s">
        <v>6</v>
      </c>
      <c r="L9" s="108" t="s">
        <v>35</v>
      </c>
      <c r="M9" s="108"/>
      <c r="N9" s="108"/>
      <c r="O9" s="109" t="s">
        <v>75</v>
      </c>
      <c r="P9" s="110"/>
      <c r="Q9" s="110"/>
      <c r="R9" s="110"/>
      <c r="S9" s="110"/>
      <c r="T9" s="110"/>
      <c r="U9" s="111"/>
      <c r="V9" s="112" t="s">
        <v>14</v>
      </c>
      <c r="W9" s="105" t="s">
        <v>94</v>
      </c>
      <c r="X9" s="103" t="s">
        <v>15</v>
      </c>
      <c r="Y9" s="104" t="s">
        <v>31</v>
      </c>
      <c r="Z9" s="113" t="s">
        <v>17</v>
      </c>
      <c r="AA9" s="113" t="s">
        <v>18</v>
      </c>
    </row>
    <row r="10" spans="1:27" s="114" customFormat="1" ht="20.100000000000001" customHeight="1">
      <c r="A10" s="103"/>
      <c r="B10" s="104"/>
      <c r="C10" s="115"/>
      <c r="D10" s="106"/>
      <c r="E10" s="106"/>
      <c r="F10" s="103"/>
      <c r="G10" s="106"/>
      <c r="H10" s="106"/>
      <c r="I10" s="106"/>
      <c r="J10" s="107"/>
      <c r="K10" s="106"/>
      <c r="L10" s="109" t="s">
        <v>36</v>
      </c>
      <c r="M10" s="110"/>
      <c r="N10" s="111"/>
      <c r="O10" s="109" t="s">
        <v>37</v>
      </c>
      <c r="P10" s="110"/>
      <c r="Q10" s="110"/>
      <c r="R10" s="110"/>
      <c r="S10" s="110"/>
      <c r="T10" s="110"/>
      <c r="U10" s="111"/>
      <c r="V10" s="116"/>
      <c r="W10" s="115"/>
      <c r="X10" s="103"/>
      <c r="Y10" s="104"/>
      <c r="Z10" s="113"/>
      <c r="AA10" s="113"/>
    </row>
    <row r="11" spans="1:27" s="114" customFormat="1" ht="71.25" customHeight="1">
      <c r="A11" s="103"/>
      <c r="B11" s="104"/>
      <c r="C11" s="117"/>
      <c r="D11" s="106"/>
      <c r="E11" s="106"/>
      <c r="F11" s="103"/>
      <c r="G11" s="106"/>
      <c r="H11" s="106"/>
      <c r="I11" s="106"/>
      <c r="J11" s="107"/>
      <c r="K11" s="106"/>
      <c r="L11" s="118" t="s">
        <v>19</v>
      </c>
      <c r="M11" s="119" t="s">
        <v>20</v>
      </c>
      <c r="N11" s="120" t="s">
        <v>21</v>
      </c>
      <c r="O11" s="118" t="s">
        <v>38</v>
      </c>
      <c r="P11" s="118" t="s">
        <v>39</v>
      </c>
      <c r="Q11" s="118" t="s">
        <v>40</v>
      </c>
      <c r="R11" s="118" t="s">
        <v>41</v>
      </c>
      <c r="S11" s="118" t="s">
        <v>19</v>
      </c>
      <c r="T11" s="119" t="s">
        <v>20</v>
      </c>
      <c r="U11" s="120" t="s">
        <v>21</v>
      </c>
      <c r="V11" s="122"/>
      <c r="W11" s="117"/>
      <c r="X11" s="103"/>
      <c r="Y11" s="104"/>
      <c r="Z11" s="113"/>
      <c r="AA11" s="113"/>
    </row>
    <row r="12" spans="1:27" s="127" customFormat="1" ht="48.75" customHeight="1">
      <c r="A12" s="155">
        <f>RANK(Z12,Z$12:Z$15,0)</f>
        <v>1</v>
      </c>
      <c r="B12" s="35"/>
      <c r="C12" s="144" t="s">
        <v>208</v>
      </c>
      <c r="D12" s="137" t="s">
        <v>197</v>
      </c>
      <c r="E12" s="73" t="s">
        <v>119</v>
      </c>
      <c r="F12" s="74" t="s">
        <v>52</v>
      </c>
      <c r="G12" s="146" t="s">
        <v>252</v>
      </c>
      <c r="H12" s="73" t="s">
        <v>120</v>
      </c>
      <c r="I12" s="74" t="s">
        <v>43</v>
      </c>
      <c r="J12" s="74" t="s">
        <v>61</v>
      </c>
      <c r="K12" s="80" t="s">
        <v>194</v>
      </c>
      <c r="L12" s="148">
        <v>158</v>
      </c>
      <c r="M12" s="85">
        <f>L12/2.5-IF($W12=1,0.5,IF($W12=2,1,0))</f>
        <v>63.2</v>
      </c>
      <c r="N12" s="39">
        <f>RANK(M12,M$12:M$15,0)</f>
        <v>2</v>
      </c>
      <c r="O12" s="148">
        <v>6.8</v>
      </c>
      <c r="P12" s="148">
        <v>6.9</v>
      </c>
      <c r="Q12" s="148">
        <v>7</v>
      </c>
      <c r="R12" s="148">
        <v>6.9</v>
      </c>
      <c r="S12" s="148">
        <f>O12+P12+Q12+R12</f>
        <v>27.6</v>
      </c>
      <c r="T12" s="85">
        <f>S12/0.4-IF($W12=1,0.5,IF($W12=2,1,0))</f>
        <v>69</v>
      </c>
      <c r="U12" s="39">
        <f>RANK(T12,T$12:T$15,0)</f>
        <v>1</v>
      </c>
      <c r="V12" s="124"/>
      <c r="W12" s="124"/>
      <c r="X12" s="123">
        <f>L12+S12</f>
        <v>185.6</v>
      </c>
      <c r="Y12" s="125"/>
      <c r="Z12" s="85">
        <f>(M12+T12)/2-IF($V12=1,0.5,IF($V12=2,1.5,0))</f>
        <v>66.099999999999994</v>
      </c>
      <c r="AA12" s="126" t="s">
        <v>33</v>
      </c>
    </row>
    <row r="13" spans="1:27" s="127" customFormat="1" ht="48.75" customHeight="1">
      <c r="A13" s="155">
        <f>RANK(Z13,Z$12:Z$15,0)</f>
        <v>2</v>
      </c>
      <c r="B13" s="35"/>
      <c r="C13" s="144" t="s">
        <v>208</v>
      </c>
      <c r="D13" s="137" t="s">
        <v>239</v>
      </c>
      <c r="E13" s="73" t="s">
        <v>105</v>
      </c>
      <c r="F13" s="74">
        <v>1</v>
      </c>
      <c r="G13" s="146" t="s">
        <v>254</v>
      </c>
      <c r="H13" s="73" t="s">
        <v>62</v>
      </c>
      <c r="I13" s="74" t="s">
        <v>43</v>
      </c>
      <c r="J13" s="74" t="s">
        <v>42</v>
      </c>
      <c r="K13" s="80" t="s">
        <v>194</v>
      </c>
      <c r="L13" s="148">
        <v>160.5</v>
      </c>
      <c r="M13" s="85">
        <f>L13/2.5-IF($W13=1,0.5,IF($W13=2,1,0))</f>
        <v>64.2</v>
      </c>
      <c r="N13" s="39">
        <f>RANK(M13,M$12:M$15,0)</f>
        <v>1</v>
      </c>
      <c r="O13" s="148">
        <v>6.8</v>
      </c>
      <c r="P13" s="148">
        <v>6.7</v>
      </c>
      <c r="Q13" s="148">
        <v>6.8</v>
      </c>
      <c r="R13" s="148">
        <v>6.7</v>
      </c>
      <c r="S13" s="148">
        <f>O13+P13+Q13+R13</f>
        <v>27</v>
      </c>
      <c r="T13" s="85">
        <f>S13/0.4-IF($W13=1,0.5,IF($W13=2,1,0))</f>
        <v>67.5</v>
      </c>
      <c r="U13" s="39">
        <f>RANK(T13,T$12:T$15,0)</f>
        <v>2</v>
      </c>
      <c r="V13" s="124"/>
      <c r="W13" s="124"/>
      <c r="X13" s="123">
        <f>L13+S13</f>
        <v>187.5</v>
      </c>
      <c r="Y13" s="125"/>
      <c r="Z13" s="85">
        <f>(M13+T13)/2-IF($V13=1,0.5,IF($V13=2,1.5,0))</f>
        <v>65.849999999999994</v>
      </c>
      <c r="AA13" s="126" t="s">
        <v>33</v>
      </c>
    </row>
    <row r="14" spans="1:27" s="127" customFormat="1" ht="48.75" customHeight="1">
      <c r="A14" s="155">
        <f>RANK(Z14,Z$12:Z$15,0)</f>
        <v>3</v>
      </c>
      <c r="B14" s="35"/>
      <c r="C14" s="144" t="s">
        <v>208</v>
      </c>
      <c r="D14" s="137" t="s">
        <v>237</v>
      </c>
      <c r="E14" s="73" t="s">
        <v>147</v>
      </c>
      <c r="F14" s="74" t="s">
        <v>8</v>
      </c>
      <c r="G14" s="146" t="s">
        <v>251</v>
      </c>
      <c r="H14" s="73" t="s">
        <v>148</v>
      </c>
      <c r="I14" s="74" t="s">
        <v>149</v>
      </c>
      <c r="J14" s="74" t="s">
        <v>150</v>
      </c>
      <c r="K14" s="80" t="s">
        <v>209</v>
      </c>
      <c r="L14" s="148">
        <v>156.5</v>
      </c>
      <c r="M14" s="85">
        <f>L14/2.5-IF($W14=1,0.5,IF($W14=2,1,0))</f>
        <v>62.6</v>
      </c>
      <c r="N14" s="39">
        <f>RANK(M14,M$12:M$15,0)</f>
        <v>3</v>
      </c>
      <c r="O14" s="148">
        <v>6.5</v>
      </c>
      <c r="P14" s="148">
        <v>6.7</v>
      </c>
      <c r="Q14" s="148">
        <v>6.5</v>
      </c>
      <c r="R14" s="148">
        <v>6.6</v>
      </c>
      <c r="S14" s="148">
        <f>O14+P14+Q14+R14</f>
        <v>26.299999999999997</v>
      </c>
      <c r="T14" s="85">
        <f>S14/0.4-IF($W14=1,0.5,IF($W14=2,1,0))</f>
        <v>65.749999999999986</v>
      </c>
      <c r="U14" s="39">
        <f>RANK(T14,T$12:T$15,0)</f>
        <v>3</v>
      </c>
      <c r="V14" s="124"/>
      <c r="W14" s="124"/>
      <c r="X14" s="123">
        <f>L14+S14</f>
        <v>182.8</v>
      </c>
      <c r="Y14" s="125"/>
      <c r="Z14" s="85">
        <f>(M14+T14)/2-IF($V14=1,0.5,IF($V14=2,1.5,0))</f>
        <v>64.174999999999997</v>
      </c>
      <c r="AA14" s="126" t="s">
        <v>33</v>
      </c>
    </row>
    <row r="15" spans="1:27" s="127" customFormat="1" ht="48.75" customHeight="1">
      <c r="A15" s="155">
        <f>RANK(Z15,Z$12:Z$15,0)</f>
        <v>4</v>
      </c>
      <c r="B15" s="35"/>
      <c r="C15" s="144" t="s">
        <v>208</v>
      </c>
      <c r="D15" s="145" t="s">
        <v>238</v>
      </c>
      <c r="E15" s="75" t="s">
        <v>210</v>
      </c>
      <c r="F15" s="47" t="s">
        <v>8</v>
      </c>
      <c r="G15" s="146" t="s">
        <v>253</v>
      </c>
      <c r="H15" s="73" t="s">
        <v>211</v>
      </c>
      <c r="I15" s="74" t="s">
        <v>212</v>
      </c>
      <c r="J15" s="47" t="s">
        <v>213</v>
      </c>
      <c r="K15" s="80" t="s">
        <v>214</v>
      </c>
      <c r="L15" s="148">
        <v>151.5</v>
      </c>
      <c r="M15" s="85">
        <f>L15/2.5-IF($W15=1,0.5,IF($W15=2,1,0))</f>
        <v>60.6</v>
      </c>
      <c r="N15" s="39">
        <f>RANK(M15,M$12:M$15,0)</f>
        <v>4</v>
      </c>
      <c r="O15" s="148">
        <v>6.4</v>
      </c>
      <c r="P15" s="148">
        <v>6.4</v>
      </c>
      <c r="Q15" s="148">
        <v>6.8</v>
      </c>
      <c r="R15" s="148">
        <v>6.5</v>
      </c>
      <c r="S15" s="148">
        <f>O15+P15+Q15+R15</f>
        <v>26.1</v>
      </c>
      <c r="T15" s="85">
        <f>S15/0.4-IF($W15=1,0.5,IF($W15=2,1,0))</f>
        <v>65.25</v>
      </c>
      <c r="U15" s="39">
        <f>RANK(T15,T$12:T$15,0)</f>
        <v>4</v>
      </c>
      <c r="V15" s="124"/>
      <c r="W15" s="124"/>
      <c r="X15" s="123">
        <f>L15+S15</f>
        <v>177.6</v>
      </c>
      <c r="Y15" s="125"/>
      <c r="Z15" s="85">
        <f>(M15+T15)/2-IF($V15=1,0.5,IF($V15=2,1.5,0))</f>
        <v>62.924999999999997</v>
      </c>
      <c r="AA15" s="126" t="s">
        <v>33</v>
      </c>
    </row>
    <row r="16" spans="1:27" s="127" customFormat="1" ht="36" customHeight="1">
      <c r="A16" s="49"/>
      <c r="B16" s="50"/>
      <c r="C16" s="50"/>
      <c r="D16" s="51"/>
      <c r="E16" s="52"/>
      <c r="F16" s="53"/>
      <c r="G16" s="54"/>
      <c r="H16" s="55"/>
      <c r="I16" s="56"/>
      <c r="J16" s="57"/>
      <c r="K16" s="55"/>
      <c r="L16" s="128"/>
      <c r="M16" s="129"/>
      <c r="N16" s="60"/>
      <c r="O16" s="128"/>
      <c r="P16" s="129"/>
      <c r="Q16" s="60"/>
      <c r="R16" s="128"/>
      <c r="S16" s="128"/>
      <c r="T16" s="129"/>
      <c r="U16" s="60"/>
      <c r="V16" s="130"/>
      <c r="W16" s="130"/>
      <c r="X16" s="128"/>
      <c r="Y16" s="131"/>
      <c r="Z16" s="129"/>
      <c r="AA16" s="132"/>
    </row>
    <row r="17" spans="4:26" s="28" customFormat="1" ht="36.75" customHeight="1">
      <c r="D17" s="28" t="s">
        <v>12</v>
      </c>
      <c r="K17" s="151" t="s">
        <v>56</v>
      </c>
      <c r="L17" s="139"/>
      <c r="M17" s="140"/>
      <c r="O17" s="141"/>
      <c r="P17" s="142"/>
      <c r="R17" s="141"/>
      <c r="S17" s="142"/>
      <c r="Y17" s="142"/>
    </row>
    <row r="18" spans="4:26" s="28" customFormat="1" ht="15.75">
      <c r="K18" s="151"/>
      <c r="L18" s="139"/>
      <c r="M18" s="140"/>
      <c r="O18" s="141"/>
      <c r="P18" s="142"/>
      <c r="R18" s="141"/>
      <c r="S18" s="142"/>
      <c r="Y18" s="142"/>
    </row>
    <row r="19" spans="4:26" s="28" customFormat="1" ht="36.75" customHeight="1">
      <c r="D19" s="28" t="s">
        <v>9</v>
      </c>
      <c r="K19" s="143" t="s">
        <v>169</v>
      </c>
      <c r="L19" s="139"/>
      <c r="M19" s="140"/>
      <c r="O19" s="141"/>
      <c r="P19" s="142"/>
      <c r="R19" s="141"/>
      <c r="S19" s="142"/>
      <c r="Y19" s="142"/>
    </row>
    <row r="20" spans="4:26">
      <c r="L20" s="133"/>
      <c r="M20" s="134"/>
      <c r="O20" s="89"/>
      <c r="P20" s="89"/>
      <c r="R20" s="89"/>
      <c r="S20" s="89"/>
      <c r="T20" s="89"/>
      <c r="Z20" s="89"/>
    </row>
    <row r="21" spans="4:26">
      <c r="K21" s="134"/>
      <c r="L21" s="133"/>
      <c r="M21" s="134"/>
      <c r="O21" s="89"/>
      <c r="P21" s="89"/>
      <c r="R21" s="89"/>
      <c r="S21" s="89"/>
      <c r="T21" s="89"/>
      <c r="Z21" s="89"/>
    </row>
  </sheetData>
  <sortState ref="A12:AA15">
    <sortCondition ref="A12:A15"/>
  </sortState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pageMargins left="0.26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0"/>
  <sheetViews>
    <sheetView view="pageBreakPreview" topLeftCell="A16" zoomScale="75" zoomScaleSheetLayoutView="75" workbookViewId="0">
      <selection activeCell="AA12" sqref="AA12:AA16"/>
    </sheetView>
  </sheetViews>
  <sheetFormatPr defaultRowHeight="12.75"/>
  <cols>
    <col min="1" max="1" width="5.42578125" style="89" customWidth="1"/>
    <col min="2" max="3" width="4.7109375" style="89" hidden="1" customWidth="1"/>
    <col min="4" max="4" width="19.5703125" style="89" customWidth="1"/>
    <col min="5" max="5" width="10.140625" style="89" customWidth="1"/>
    <col min="6" max="6" width="6" style="89" customWidth="1"/>
    <col min="7" max="7" width="38.28515625" style="89" customWidth="1"/>
    <col min="8" max="8" width="10.85546875" style="89" customWidth="1"/>
    <col min="9" max="9" width="18.7109375" style="89" customWidth="1"/>
    <col min="10" max="10" width="12.7109375" style="89" hidden="1" customWidth="1"/>
    <col min="11" max="11" width="24.42578125" style="89" customWidth="1"/>
    <col min="12" max="12" width="6.28515625" style="135" customWidth="1"/>
    <col min="13" max="13" width="8.7109375" style="136" customWidth="1"/>
    <col min="14" max="14" width="3.85546875" style="89" customWidth="1"/>
    <col min="15" max="15" width="6.85546875" style="135" customWidth="1"/>
    <col min="16" max="16" width="6.85546875" style="136" customWidth="1"/>
    <col min="17" max="17" width="6.85546875" style="89" customWidth="1"/>
    <col min="18" max="19" width="6.85546875" style="135" customWidth="1"/>
    <col min="20" max="20" width="8.7109375" style="136" customWidth="1"/>
    <col min="21" max="21" width="3.7109375" style="89" customWidth="1"/>
    <col min="22" max="23" width="4.85546875" style="89" customWidth="1"/>
    <col min="24" max="24" width="6.28515625" style="89" customWidth="1"/>
    <col min="25" max="25" width="6.7109375" style="89" hidden="1" customWidth="1"/>
    <col min="26" max="26" width="9.7109375" style="136" customWidth="1"/>
    <col min="27" max="27" width="8" style="89" customWidth="1"/>
    <col min="28" max="16384" width="9.140625" style="89"/>
  </cols>
  <sheetData>
    <row r="1" spans="1:27" ht="74.25" customHeight="1">
      <c r="A1" s="87" t="s">
        <v>343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s="91" customFormat="1" ht="15.95" customHeight="1">
      <c r="A2" s="182" t="s">
        <v>108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 s="92" customFormat="1" ht="15.95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93" customFormat="1" ht="21" customHeight="1">
      <c r="A4" s="180" t="s">
        <v>126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</row>
    <row r="5" spans="1:27" ht="19.149999999999999" customHeight="1">
      <c r="A5" s="177" t="s">
        <v>345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</row>
    <row r="6" spans="1:27" ht="6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s="100" customFormat="1" ht="15" customHeight="1">
      <c r="A7" s="10" t="s">
        <v>92</v>
      </c>
      <c r="B7" s="95"/>
      <c r="C7" s="95"/>
      <c r="D7" s="96"/>
      <c r="E7" s="96"/>
      <c r="F7" s="96"/>
      <c r="G7" s="96"/>
      <c r="H7" s="96"/>
      <c r="I7" s="97"/>
      <c r="J7" s="97"/>
      <c r="K7" s="95"/>
      <c r="L7" s="98"/>
      <c r="M7" s="99"/>
      <c r="O7" s="98"/>
      <c r="P7" s="101"/>
      <c r="R7" s="98"/>
      <c r="S7" s="98"/>
      <c r="T7" s="101"/>
      <c r="Z7" s="150" t="s">
        <v>174</v>
      </c>
      <c r="AA7" s="102"/>
    </row>
    <row r="8" spans="1:27" s="114" customFormat="1" ht="17.25" customHeight="1">
      <c r="A8" s="103" t="s">
        <v>21</v>
      </c>
      <c r="B8" s="104" t="s">
        <v>2</v>
      </c>
      <c r="C8" s="105"/>
      <c r="D8" s="106" t="s">
        <v>170</v>
      </c>
      <c r="E8" s="106" t="s">
        <v>3</v>
      </c>
      <c r="F8" s="103" t="s">
        <v>11</v>
      </c>
      <c r="G8" s="106" t="s">
        <v>171</v>
      </c>
      <c r="H8" s="106" t="s">
        <v>3</v>
      </c>
      <c r="I8" s="106" t="s">
        <v>4</v>
      </c>
      <c r="J8" s="107"/>
      <c r="K8" s="106" t="s">
        <v>6</v>
      </c>
      <c r="L8" s="108" t="s">
        <v>35</v>
      </c>
      <c r="M8" s="108"/>
      <c r="N8" s="108"/>
      <c r="O8" s="109" t="s">
        <v>75</v>
      </c>
      <c r="P8" s="110"/>
      <c r="Q8" s="110"/>
      <c r="R8" s="110"/>
      <c r="S8" s="110"/>
      <c r="T8" s="110"/>
      <c r="U8" s="111"/>
      <c r="V8" s="112" t="s">
        <v>14</v>
      </c>
      <c r="W8" s="105" t="s">
        <v>94</v>
      </c>
      <c r="X8" s="103" t="s">
        <v>15</v>
      </c>
      <c r="Y8" s="104" t="s">
        <v>31</v>
      </c>
      <c r="Z8" s="113" t="s">
        <v>17</v>
      </c>
      <c r="AA8" s="113" t="s">
        <v>18</v>
      </c>
    </row>
    <row r="9" spans="1:27" s="114" customFormat="1" ht="17.25" customHeight="1">
      <c r="A9" s="103"/>
      <c r="B9" s="104"/>
      <c r="C9" s="115"/>
      <c r="D9" s="106"/>
      <c r="E9" s="106"/>
      <c r="F9" s="103"/>
      <c r="G9" s="106"/>
      <c r="H9" s="106"/>
      <c r="I9" s="106"/>
      <c r="J9" s="107"/>
      <c r="K9" s="106"/>
      <c r="L9" s="109" t="s">
        <v>36</v>
      </c>
      <c r="M9" s="110"/>
      <c r="N9" s="111"/>
      <c r="O9" s="109" t="s">
        <v>37</v>
      </c>
      <c r="P9" s="110"/>
      <c r="Q9" s="110"/>
      <c r="R9" s="110"/>
      <c r="S9" s="110"/>
      <c r="T9" s="110"/>
      <c r="U9" s="111"/>
      <c r="V9" s="116"/>
      <c r="W9" s="115"/>
      <c r="X9" s="103"/>
      <c r="Y9" s="104"/>
      <c r="Z9" s="113"/>
      <c r="AA9" s="113"/>
    </row>
    <row r="10" spans="1:27" s="114" customFormat="1" ht="69" customHeight="1">
      <c r="A10" s="103"/>
      <c r="B10" s="104"/>
      <c r="C10" s="117"/>
      <c r="D10" s="106"/>
      <c r="E10" s="106"/>
      <c r="F10" s="103"/>
      <c r="G10" s="106"/>
      <c r="H10" s="106"/>
      <c r="I10" s="106"/>
      <c r="J10" s="107"/>
      <c r="K10" s="106"/>
      <c r="L10" s="118" t="s">
        <v>19</v>
      </c>
      <c r="M10" s="119" t="s">
        <v>20</v>
      </c>
      <c r="N10" s="120" t="s">
        <v>21</v>
      </c>
      <c r="O10" s="121" t="s">
        <v>38</v>
      </c>
      <c r="P10" s="121" t="s">
        <v>39</v>
      </c>
      <c r="Q10" s="121" t="s">
        <v>40</v>
      </c>
      <c r="R10" s="121" t="s">
        <v>41</v>
      </c>
      <c r="S10" s="121" t="s">
        <v>19</v>
      </c>
      <c r="T10" s="119" t="s">
        <v>20</v>
      </c>
      <c r="U10" s="120" t="s">
        <v>21</v>
      </c>
      <c r="V10" s="122"/>
      <c r="W10" s="117"/>
      <c r="X10" s="103"/>
      <c r="Y10" s="104"/>
      <c r="Z10" s="113"/>
      <c r="AA10" s="113"/>
    </row>
    <row r="11" spans="1:27" s="127" customFormat="1" ht="39" customHeight="1">
      <c r="A11" s="34">
        <f>RANK(Z11,Z$11:Z$24,0)</f>
        <v>1</v>
      </c>
      <c r="B11" s="35"/>
      <c r="C11" s="144" t="s">
        <v>207</v>
      </c>
      <c r="D11" s="137" t="s">
        <v>246</v>
      </c>
      <c r="E11" s="73" t="s">
        <v>223</v>
      </c>
      <c r="F11" s="74">
        <v>2</v>
      </c>
      <c r="G11" s="146" t="s">
        <v>261</v>
      </c>
      <c r="H11" s="73" t="s">
        <v>224</v>
      </c>
      <c r="I11" s="74" t="s">
        <v>225</v>
      </c>
      <c r="J11" s="74" t="s">
        <v>104</v>
      </c>
      <c r="K11" s="45" t="s">
        <v>226</v>
      </c>
      <c r="L11" s="149">
        <v>138</v>
      </c>
      <c r="M11" s="85">
        <f>L11/2-IF($W11=1,0.5,IF($W11=2,1,0))</f>
        <v>69</v>
      </c>
      <c r="N11" s="39">
        <f>RANK(M11,M$11:M$24,0)</f>
        <v>1</v>
      </c>
      <c r="O11" s="149">
        <v>7.4</v>
      </c>
      <c r="P11" s="149">
        <v>7.2</v>
      </c>
      <c r="Q11" s="149">
        <v>7</v>
      </c>
      <c r="R11" s="149">
        <v>7.1</v>
      </c>
      <c r="S11" s="149">
        <f>SUM(O11:R11)</f>
        <v>28.700000000000003</v>
      </c>
      <c r="T11" s="85">
        <f>S11/0.4-IF($W11=1,0.5,IF($W11=2,1,0))</f>
        <v>71.75</v>
      </c>
      <c r="U11" s="39">
        <f>RANK(T11,T$11:T$24,0)</f>
        <v>1</v>
      </c>
      <c r="V11" s="157"/>
      <c r="W11" s="157"/>
      <c r="X11" s="149">
        <f>L11+S11</f>
        <v>166.7</v>
      </c>
      <c r="Y11" s="125"/>
      <c r="Z11" s="85">
        <f>(M11+T11)/2</f>
        <v>70.375</v>
      </c>
      <c r="AA11" s="126">
        <v>1</v>
      </c>
    </row>
    <row r="12" spans="1:27" s="127" customFormat="1" ht="39" customHeight="1">
      <c r="A12" s="34">
        <f>RANK(Z12,Z$11:Z$24,0)</f>
        <v>2</v>
      </c>
      <c r="B12" s="35"/>
      <c r="C12" s="144" t="s">
        <v>207</v>
      </c>
      <c r="D12" s="137" t="s">
        <v>311</v>
      </c>
      <c r="E12" s="73" t="s">
        <v>278</v>
      </c>
      <c r="F12" s="74">
        <v>2</v>
      </c>
      <c r="G12" s="146" t="s">
        <v>327</v>
      </c>
      <c r="H12" s="73" t="s">
        <v>279</v>
      </c>
      <c r="I12" s="74" t="s">
        <v>280</v>
      </c>
      <c r="J12" s="74" t="s">
        <v>64</v>
      </c>
      <c r="K12" s="45" t="s">
        <v>281</v>
      </c>
      <c r="L12" s="149">
        <v>135.5</v>
      </c>
      <c r="M12" s="85">
        <f>L12/2-IF($W12=1,0.5,IF($W12=2,1,0))</f>
        <v>67.75</v>
      </c>
      <c r="N12" s="39">
        <f>RANK(M12,M$11:M$24,0)</f>
        <v>3</v>
      </c>
      <c r="O12" s="149">
        <v>7.2</v>
      </c>
      <c r="P12" s="149">
        <v>7</v>
      </c>
      <c r="Q12" s="149">
        <v>6.9</v>
      </c>
      <c r="R12" s="149">
        <v>7</v>
      </c>
      <c r="S12" s="149">
        <f>SUM(O12:R12)</f>
        <v>28.1</v>
      </c>
      <c r="T12" s="85">
        <f>S12/0.4-IF($W12=1,0.5,IF($W12=2,1,0))</f>
        <v>70.25</v>
      </c>
      <c r="U12" s="39">
        <f>RANK(T12,T$11:T$24,0)</f>
        <v>2</v>
      </c>
      <c r="V12" s="157"/>
      <c r="W12" s="157"/>
      <c r="X12" s="149">
        <f>L12+S12</f>
        <v>163.6</v>
      </c>
      <c r="Y12" s="125"/>
      <c r="Z12" s="85">
        <f>(M12+T12)/2</f>
        <v>69</v>
      </c>
      <c r="AA12" s="126">
        <v>2</v>
      </c>
    </row>
    <row r="13" spans="1:27" s="127" customFormat="1" ht="39" customHeight="1">
      <c r="A13" s="34">
        <f>RANK(Z13,Z$11:Z$24,0)</f>
        <v>3</v>
      </c>
      <c r="B13" s="35"/>
      <c r="C13" s="144" t="s">
        <v>207</v>
      </c>
      <c r="D13" s="137" t="s">
        <v>236</v>
      </c>
      <c r="E13" s="73" t="s">
        <v>67</v>
      </c>
      <c r="F13" s="74">
        <v>2</v>
      </c>
      <c r="G13" s="146" t="s">
        <v>265</v>
      </c>
      <c r="H13" s="73" t="s">
        <v>233</v>
      </c>
      <c r="I13" s="74" t="s">
        <v>43</v>
      </c>
      <c r="J13" s="74" t="s">
        <v>42</v>
      </c>
      <c r="K13" s="45" t="s">
        <v>194</v>
      </c>
      <c r="L13" s="149">
        <v>137</v>
      </c>
      <c r="M13" s="85">
        <f>L13/2-IF($W13=1,0.5,IF($W13=2,1,0))</f>
        <v>68.5</v>
      </c>
      <c r="N13" s="39">
        <f>RANK(M13,M$11:M$24,0)</f>
        <v>2</v>
      </c>
      <c r="O13" s="149">
        <v>7</v>
      </c>
      <c r="P13" s="149">
        <v>6.8</v>
      </c>
      <c r="Q13" s="149">
        <v>7</v>
      </c>
      <c r="R13" s="149">
        <v>6.9</v>
      </c>
      <c r="S13" s="149">
        <f>SUM(O13:R13)</f>
        <v>27.700000000000003</v>
      </c>
      <c r="T13" s="85">
        <f>S13/0.4-IF($W13=1,0.5,IF($W13=2,1,0))</f>
        <v>69.25</v>
      </c>
      <c r="U13" s="39">
        <f>RANK(T13,T$11:T$24,0)</f>
        <v>3</v>
      </c>
      <c r="V13" s="157"/>
      <c r="W13" s="157"/>
      <c r="X13" s="149">
        <f>L13+S13</f>
        <v>164.7</v>
      </c>
      <c r="Y13" s="125"/>
      <c r="Z13" s="85">
        <f>(M13+T13)/2</f>
        <v>68.875</v>
      </c>
      <c r="AA13" s="126">
        <v>2</v>
      </c>
    </row>
    <row r="14" spans="1:27" s="127" customFormat="1" ht="39" customHeight="1">
      <c r="A14" s="34">
        <f>RANK(Z14,Z$11:Z$24,0)</f>
        <v>4</v>
      </c>
      <c r="B14" s="35"/>
      <c r="C14" s="144" t="s">
        <v>207</v>
      </c>
      <c r="D14" s="137" t="s">
        <v>316</v>
      </c>
      <c r="E14" s="73" t="s">
        <v>288</v>
      </c>
      <c r="F14" s="74" t="s">
        <v>8</v>
      </c>
      <c r="G14" s="146" t="s">
        <v>329</v>
      </c>
      <c r="H14" s="73" t="s">
        <v>289</v>
      </c>
      <c r="I14" s="74" t="s">
        <v>290</v>
      </c>
      <c r="J14" s="74" t="s">
        <v>64</v>
      </c>
      <c r="K14" s="45" t="s">
        <v>281</v>
      </c>
      <c r="L14" s="149">
        <v>134.5</v>
      </c>
      <c r="M14" s="85">
        <f>L14/2-IF($W14=1,0.5,IF($W14=2,1,0))</f>
        <v>67.25</v>
      </c>
      <c r="N14" s="39">
        <f>RANK(M14,M$11:M$24,0)</f>
        <v>5</v>
      </c>
      <c r="O14" s="149">
        <v>7</v>
      </c>
      <c r="P14" s="149">
        <v>6.9</v>
      </c>
      <c r="Q14" s="149">
        <v>6.9</v>
      </c>
      <c r="R14" s="149">
        <v>6.9</v>
      </c>
      <c r="S14" s="149">
        <f>SUM(O14:R14)</f>
        <v>27.700000000000003</v>
      </c>
      <c r="T14" s="85">
        <f>S14/0.4-IF($W14=1,0.5,IF($W14=2,1,0))</f>
        <v>69.25</v>
      </c>
      <c r="U14" s="39">
        <f>RANK(T14,T$11:T$24,0)</f>
        <v>3</v>
      </c>
      <c r="V14" s="157"/>
      <c r="W14" s="157"/>
      <c r="X14" s="149">
        <f>L14+S14</f>
        <v>162.19999999999999</v>
      </c>
      <c r="Y14" s="125"/>
      <c r="Z14" s="85">
        <f>(M14+T14)/2</f>
        <v>68.25</v>
      </c>
      <c r="AA14" s="126">
        <v>2</v>
      </c>
    </row>
    <row r="15" spans="1:27" s="127" customFormat="1" ht="39" customHeight="1">
      <c r="A15" s="34">
        <f>RANK(Z15,Z$11:Z$24,0)</f>
        <v>5</v>
      </c>
      <c r="B15" s="35"/>
      <c r="C15" s="144" t="s">
        <v>207</v>
      </c>
      <c r="D15" s="137" t="s">
        <v>315</v>
      </c>
      <c r="E15" s="73" t="s">
        <v>287</v>
      </c>
      <c r="F15" s="74" t="s">
        <v>8</v>
      </c>
      <c r="G15" s="146" t="s">
        <v>258</v>
      </c>
      <c r="H15" s="73" t="s">
        <v>156</v>
      </c>
      <c r="I15" s="74" t="s">
        <v>157</v>
      </c>
      <c r="J15" s="74" t="s">
        <v>151</v>
      </c>
      <c r="K15" s="45" t="s">
        <v>272</v>
      </c>
      <c r="L15" s="149">
        <v>135</v>
      </c>
      <c r="M15" s="85">
        <f>L15/2-IF($W15=1,0.5,IF($W15=2,1,0))</f>
        <v>67.5</v>
      </c>
      <c r="N15" s="39">
        <f>RANK(M15,M$11:M$24,0)</f>
        <v>4</v>
      </c>
      <c r="O15" s="149">
        <v>7</v>
      </c>
      <c r="P15" s="149">
        <v>6.8</v>
      </c>
      <c r="Q15" s="149">
        <v>6.7</v>
      </c>
      <c r="R15" s="149">
        <v>6.9</v>
      </c>
      <c r="S15" s="149">
        <f>SUM(O15:R15)</f>
        <v>27.4</v>
      </c>
      <c r="T15" s="85">
        <f>S15/0.4-IF($W15=1,0.5,IF($W15=2,1,0))</f>
        <v>68.499999999999986</v>
      </c>
      <c r="U15" s="39">
        <f>RANK(T15,T$11:T$24,0)</f>
        <v>5</v>
      </c>
      <c r="V15" s="157"/>
      <c r="W15" s="157"/>
      <c r="X15" s="149">
        <f>L15+S15</f>
        <v>162.4</v>
      </c>
      <c r="Y15" s="125"/>
      <c r="Z15" s="85">
        <f>(M15+T15)/2</f>
        <v>68</v>
      </c>
      <c r="AA15" s="126">
        <v>2</v>
      </c>
    </row>
    <row r="16" spans="1:27" s="127" customFormat="1" ht="39" customHeight="1">
      <c r="A16" s="34">
        <f>RANK(Z16,Z$11:Z$24,0)</f>
        <v>6</v>
      </c>
      <c r="B16" s="35"/>
      <c r="C16" s="144" t="s">
        <v>207</v>
      </c>
      <c r="D16" s="137" t="s">
        <v>317</v>
      </c>
      <c r="E16" s="73" t="s">
        <v>291</v>
      </c>
      <c r="F16" s="74" t="s">
        <v>8</v>
      </c>
      <c r="G16" s="146" t="s">
        <v>330</v>
      </c>
      <c r="H16" s="73" t="s">
        <v>130</v>
      </c>
      <c r="I16" s="74" t="s">
        <v>292</v>
      </c>
      <c r="J16" s="74" t="s">
        <v>73</v>
      </c>
      <c r="K16" s="45" t="s">
        <v>340</v>
      </c>
      <c r="L16" s="149">
        <v>133.5</v>
      </c>
      <c r="M16" s="85">
        <f>L16/2-IF($W16=1,0.5,IF($W16=2,1,0))</f>
        <v>66.75</v>
      </c>
      <c r="N16" s="39">
        <f>RANK(M16,M$11:M$24,0)</f>
        <v>6</v>
      </c>
      <c r="O16" s="149">
        <v>6.8</v>
      </c>
      <c r="P16" s="149">
        <v>6.6</v>
      </c>
      <c r="Q16" s="149">
        <v>6.7</v>
      </c>
      <c r="R16" s="149">
        <v>6.8</v>
      </c>
      <c r="S16" s="149">
        <f>SUM(O16:R16)</f>
        <v>26.9</v>
      </c>
      <c r="T16" s="85">
        <f>S16/0.4-IF($W16=1,0.5,IF($W16=2,1,0))</f>
        <v>67.249999999999986</v>
      </c>
      <c r="U16" s="39">
        <f>RANK(T16,T$11:T$24,0)</f>
        <v>7</v>
      </c>
      <c r="V16" s="157"/>
      <c r="W16" s="157"/>
      <c r="X16" s="149">
        <f>L16+S16</f>
        <v>160.4</v>
      </c>
      <c r="Y16" s="125"/>
      <c r="Z16" s="85">
        <f>(M16+T16)/2</f>
        <v>67</v>
      </c>
      <c r="AA16" s="126">
        <v>2</v>
      </c>
    </row>
    <row r="17" spans="1:27" s="127" customFormat="1" ht="39" customHeight="1">
      <c r="A17" s="34">
        <f>RANK(Z17,Z$11:Z$24,0)</f>
        <v>7</v>
      </c>
      <c r="B17" s="35"/>
      <c r="C17" s="144" t="s">
        <v>207</v>
      </c>
      <c r="D17" s="137" t="s">
        <v>244</v>
      </c>
      <c r="E17" s="73" t="s">
        <v>219</v>
      </c>
      <c r="F17" s="74" t="s">
        <v>51</v>
      </c>
      <c r="G17" s="146" t="s">
        <v>259</v>
      </c>
      <c r="H17" s="73" t="s">
        <v>220</v>
      </c>
      <c r="I17" s="74" t="s">
        <v>221</v>
      </c>
      <c r="J17" s="74" t="s">
        <v>34</v>
      </c>
      <c r="K17" s="45" t="s">
        <v>218</v>
      </c>
      <c r="L17" s="149">
        <v>131.5</v>
      </c>
      <c r="M17" s="85">
        <f>L17/2-IF($W17=1,0.5,IF($W17=2,1,0))</f>
        <v>65.75</v>
      </c>
      <c r="N17" s="39">
        <f>RANK(M17,M$11:M$24,0)</f>
        <v>8</v>
      </c>
      <c r="O17" s="149">
        <v>6.8</v>
      </c>
      <c r="P17" s="149">
        <v>6.7</v>
      </c>
      <c r="Q17" s="149">
        <v>6.6</v>
      </c>
      <c r="R17" s="149">
        <v>6.8</v>
      </c>
      <c r="S17" s="149">
        <f>SUM(O17:R17)</f>
        <v>26.900000000000002</v>
      </c>
      <c r="T17" s="85">
        <f>S17/0.4-IF($W17=1,0.5,IF($W17=2,1,0))</f>
        <v>67.25</v>
      </c>
      <c r="U17" s="39">
        <f>RANK(T17,T$11:T$24,0)</f>
        <v>6</v>
      </c>
      <c r="V17" s="157"/>
      <c r="W17" s="157"/>
      <c r="X17" s="149">
        <f>L17+S17</f>
        <v>158.4</v>
      </c>
      <c r="Y17" s="125"/>
      <c r="Z17" s="85">
        <f>(M17+T17)/2</f>
        <v>66.5</v>
      </c>
      <c r="AA17" s="126">
        <v>3</v>
      </c>
    </row>
    <row r="18" spans="1:27" s="127" customFormat="1" ht="39" customHeight="1">
      <c r="A18" s="34">
        <f>RANK(Z18,Z$11:Z$24,0)</f>
        <v>8</v>
      </c>
      <c r="B18" s="35"/>
      <c r="C18" s="144" t="s">
        <v>207</v>
      </c>
      <c r="D18" s="137" t="s">
        <v>309</v>
      </c>
      <c r="E18" s="73" t="s">
        <v>138</v>
      </c>
      <c r="F18" s="74" t="s">
        <v>52</v>
      </c>
      <c r="G18" s="146" t="s">
        <v>326</v>
      </c>
      <c r="H18" s="73" t="s">
        <v>79</v>
      </c>
      <c r="I18" s="74" t="s">
        <v>43</v>
      </c>
      <c r="J18" s="74" t="s">
        <v>42</v>
      </c>
      <c r="K18" s="45" t="s">
        <v>194</v>
      </c>
      <c r="L18" s="149">
        <v>133</v>
      </c>
      <c r="M18" s="85">
        <f>L18/2-IF($W18=1,0.5,IF($W18=2,1,0))</f>
        <v>66.5</v>
      </c>
      <c r="N18" s="39">
        <f>RANK(M18,M$11:M$24,0)</f>
        <v>7</v>
      </c>
      <c r="O18" s="149">
        <v>6.4</v>
      </c>
      <c r="P18" s="149">
        <v>6.5</v>
      </c>
      <c r="Q18" s="149">
        <v>6.6</v>
      </c>
      <c r="R18" s="149">
        <v>6.5</v>
      </c>
      <c r="S18" s="149">
        <f>SUM(O18:R18)</f>
        <v>26</v>
      </c>
      <c r="T18" s="85">
        <f>S18/0.4-IF($W18=1,0.5,IF($W18=2,1,0))</f>
        <v>65</v>
      </c>
      <c r="U18" s="39">
        <f>RANK(T18,T$11:T$24,0)</f>
        <v>8</v>
      </c>
      <c r="V18" s="157"/>
      <c r="W18" s="157"/>
      <c r="X18" s="149">
        <f>L18+S18</f>
        <v>159</v>
      </c>
      <c r="Y18" s="125"/>
      <c r="Z18" s="85">
        <f>(M18+T18)/2</f>
        <v>65.75</v>
      </c>
      <c r="AA18" s="126">
        <v>3</v>
      </c>
    </row>
    <row r="19" spans="1:27" s="127" customFormat="1" ht="39" customHeight="1">
      <c r="A19" s="34">
        <f>RANK(Z19,Z$11:Z$24,0)</f>
        <v>9</v>
      </c>
      <c r="B19" s="35"/>
      <c r="C19" s="144" t="s">
        <v>207</v>
      </c>
      <c r="D19" s="137" t="s">
        <v>318</v>
      </c>
      <c r="E19" s="73" t="s">
        <v>293</v>
      </c>
      <c r="F19" s="74" t="s">
        <v>8</v>
      </c>
      <c r="G19" s="146" t="s">
        <v>336</v>
      </c>
      <c r="H19" s="73" t="s">
        <v>83</v>
      </c>
      <c r="I19" s="74" t="s">
        <v>142</v>
      </c>
      <c r="J19" s="74" t="s">
        <v>34</v>
      </c>
      <c r="K19" s="45" t="s">
        <v>218</v>
      </c>
      <c r="L19" s="149">
        <v>130.5</v>
      </c>
      <c r="M19" s="85">
        <f>L19/2-IF($W19=1,0.5,IF($W19=2,1,0))</f>
        <v>65.25</v>
      </c>
      <c r="N19" s="39">
        <f>RANK(M19,M$11:M$24,0)</f>
        <v>9</v>
      </c>
      <c r="O19" s="149">
        <v>6.5</v>
      </c>
      <c r="P19" s="149">
        <v>6.5</v>
      </c>
      <c r="Q19" s="149">
        <v>6.4</v>
      </c>
      <c r="R19" s="149">
        <v>6.5</v>
      </c>
      <c r="S19" s="149">
        <f>SUM(O19:R19)</f>
        <v>25.9</v>
      </c>
      <c r="T19" s="85">
        <f>S19/0.4-IF($W19=1,0.5,IF($W19=2,1,0))</f>
        <v>64.749999999999986</v>
      </c>
      <c r="U19" s="39">
        <f>RANK(T19,T$11:T$24,0)</f>
        <v>9</v>
      </c>
      <c r="V19" s="157"/>
      <c r="W19" s="157"/>
      <c r="X19" s="149">
        <f>L19+S19</f>
        <v>156.4</v>
      </c>
      <c r="Y19" s="125"/>
      <c r="Z19" s="85">
        <f>(M19+T19)/2</f>
        <v>65</v>
      </c>
      <c r="AA19" s="126">
        <v>3</v>
      </c>
    </row>
    <row r="20" spans="1:27" s="127" customFormat="1" ht="39" customHeight="1">
      <c r="A20" s="34">
        <f>RANK(Z20,Z$11:Z$24,0)</f>
        <v>10</v>
      </c>
      <c r="B20" s="35"/>
      <c r="C20" s="144" t="s">
        <v>207</v>
      </c>
      <c r="D20" s="137" t="s">
        <v>237</v>
      </c>
      <c r="E20" s="73" t="s">
        <v>147</v>
      </c>
      <c r="F20" s="74" t="s">
        <v>8</v>
      </c>
      <c r="G20" s="146" t="s">
        <v>251</v>
      </c>
      <c r="H20" s="73" t="s">
        <v>148</v>
      </c>
      <c r="I20" s="74" t="s">
        <v>149</v>
      </c>
      <c r="J20" s="74" t="s">
        <v>150</v>
      </c>
      <c r="K20" s="45" t="s">
        <v>209</v>
      </c>
      <c r="L20" s="149">
        <v>129.5</v>
      </c>
      <c r="M20" s="85">
        <f>L20/2-IF($V20=1,0.5,IF($V20=2,1,0))</f>
        <v>64.25</v>
      </c>
      <c r="N20" s="39">
        <f>RANK(M20,M$11:M$24,0)</f>
        <v>10</v>
      </c>
      <c r="O20" s="149">
        <v>6.3</v>
      </c>
      <c r="P20" s="149">
        <v>6.4</v>
      </c>
      <c r="Q20" s="149">
        <v>6.6</v>
      </c>
      <c r="R20" s="149">
        <v>6.5</v>
      </c>
      <c r="S20" s="149">
        <f>SUM(O20:R20)</f>
        <v>25.799999999999997</v>
      </c>
      <c r="T20" s="85">
        <f>S20/0.4-IF($V20=1,0.5,IF($V20=2,1,0))</f>
        <v>63.999999999999986</v>
      </c>
      <c r="U20" s="39">
        <f>RANK(T20,T$11:T$24,0)</f>
        <v>10</v>
      </c>
      <c r="V20" s="157">
        <v>1</v>
      </c>
      <c r="W20" s="157"/>
      <c r="X20" s="149">
        <f>L20+S20</f>
        <v>155.30000000000001</v>
      </c>
      <c r="Y20" s="125"/>
      <c r="Z20" s="85">
        <f>(M20+T20)/2</f>
        <v>64.125</v>
      </c>
      <c r="AA20" s="126" t="s">
        <v>52</v>
      </c>
    </row>
    <row r="21" spans="1:27" s="127" customFormat="1" ht="39" customHeight="1">
      <c r="A21" s="34">
        <f>RANK(Z21,Z$11:Z$24,0)</f>
        <v>11</v>
      </c>
      <c r="B21" s="35"/>
      <c r="C21" s="144" t="s">
        <v>207</v>
      </c>
      <c r="D21" s="137" t="s">
        <v>312</v>
      </c>
      <c r="E21" s="73" t="s">
        <v>135</v>
      </c>
      <c r="F21" s="74" t="s">
        <v>8</v>
      </c>
      <c r="G21" s="146" t="s">
        <v>336</v>
      </c>
      <c r="H21" s="73" t="s">
        <v>83</v>
      </c>
      <c r="I21" s="74" t="s">
        <v>142</v>
      </c>
      <c r="J21" s="74" t="s">
        <v>34</v>
      </c>
      <c r="K21" s="45" t="s">
        <v>218</v>
      </c>
      <c r="L21" s="149">
        <v>127.5</v>
      </c>
      <c r="M21" s="85">
        <f>L21/2-IF($W21=1,0.5,IF($W21=2,1,0))</f>
        <v>63.75</v>
      </c>
      <c r="N21" s="39">
        <f>RANK(M21,M$11:M$24,0)</f>
        <v>11</v>
      </c>
      <c r="O21" s="149">
        <v>6</v>
      </c>
      <c r="P21" s="149">
        <v>5.9</v>
      </c>
      <c r="Q21" s="149">
        <v>6.1</v>
      </c>
      <c r="R21" s="149">
        <v>6</v>
      </c>
      <c r="S21" s="149">
        <f>SUM(O21:R21)</f>
        <v>24</v>
      </c>
      <c r="T21" s="85">
        <f>S21/0.4-IF($W21=1,0.5,IF($W21=2,1,0))</f>
        <v>60</v>
      </c>
      <c r="U21" s="39">
        <f>RANK(T21,T$11:T$24,0)</f>
        <v>11</v>
      </c>
      <c r="V21" s="157"/>
      <c r="W21" s="157"/>
      <c r="X21" s="149">
        <f>L21+S21</f>
        <v>151.5</v>
      </c>
      <c r="Y21" s="125"/>
      <c r="Z21" s="85">
        <f>(M21+T21)/2</f>
        <v>61.875</v>
      </c>
      <c r="AA21" s="126" t="s">
        <v>51</v>
      </c>
    </row>
    <row r="22" spans="1:27" s="127" customFormat="1" ht="39" customHeight="1">
      <c r="A22" s="34">
        <f>RANK(Z22,Z$11:Z$24,0)</f>
        <v>12</v>
      </c>
      <c r="B22" s="35"/>
      <c r="C22" s="144" t="s">
        <v>207</v>
      </c>
      <c r="D22" s="137" t="s">
        <v>313</v>
      </c>
      <c r="E22" s="73" t="s">
        <v>282</v>
      </c>
      <c r="F22" s="74" t="s">
        <v>8</v>
      </c>
      <c r="G22" s="146" t="s">
        <v>328</v>
      </c>
      <c r="H22" s="73" t="s">
        <v>283</v>
      </c>
      <c r="I22" s="74" t="s">
        <v>284</v>
      </c>
      <c r="J22" s="74" t="s">
        <v>285</v>
      </c>
      <c r="K22" s="45" t="s">
        <v>286</v>
      </c>
      <c r="L22" s="149">
        <v>125</v>
      </c>
      <c r="M22" s="85">
        <f>L22/2-IF($W22=1,0.5,IF($W22=2,1,0))</f>
        <v>62.5</v>
      </c>
      <c r="N22" s="39">
        <f>RANK(M22,M$11:M$24,0)</f>
        <v>12</v>
      </c>
      <c r="O22" s="149">
        <v>6</v>
      </c>
      <c r="P22" s="149">
        <v>5.8</v>
      </c>
      <c r="Q22" s="149">
        <v>6</v>
      </c>
      <c r="R22" s="149">
        <v>6.1</v>
      </c>
      <c r="S22" s="149">
        <f>SUM(O22:R22)</f>
        <v>23.9</v>
      </c>
      <c r="T22" s="85">
        <f>S22/0.4-IF($W22=1,0.5,IF($W22=2,1,0))</f>
        <v>59.749999999999993</v>
      </c>
      <c r="U22" s="39">
        <f>RANK(T22,T$11:T$24,0)</f>
        <v>12</v>
      </c>
      <c r="V22" s="157"/>
      <c r="W22" s="157"/>
      <c r="X22" s="149">
        <f>L22+S22</f>
        <v>148.9</v>
      </c>
      <c r="Y22" s="125"/>
      <c r="Z22" s="85">
        <f>(M22+T22)/2</f>
        <v>61.125</v>
      </c>
      <c r="AA22" s="126" t="s">
        <v>51</v>
      </c>
    </row>
    <row r="23" spans="1:27" s="127" customFormat="1" ht="39" customHeight="1">
      <c r="A23" s="34">
        <f>RANK(Z23,Z$11:Z$24,0)</f>
        <v>13</v>
      </c>
      <c r="B23" s="35"/>
      <c r="C23" s="144" t="s">
        <v>207</v>
      </c>
      <c r="D23" s="137" t="s">
        <v>314</v>
      </c>
      <c r="E23" s="73" t="s">
        <v>139</v>
      </c>
      <c r="F23" s="74" t="s">
        <v>52</v>
      </c>
      <c r="G23" s="146" t="s">
        <v>249</v>
      </c>
      <c r="H23" s="73" t="s">
        <v>131</v>
      </c>
      <c r="I23" s="74" t="s">
        <v>43</v>
      </c>
      <c r="J23" s="74" t="s">
        <v>42</v>
      </c>
      <c r="K23" s="45" t="s">
        <v>194</v>
      </c>
      <c r="L23" s="149">
        <v>116</v>
      </c>
      <c r="M23" s="85">
        <f>L23/2-IF($W23=1,0.5,IF($W23=2,1,0))</f>
        <v>58</v>
      </c>
      <c r="N23" s="39">
        <f>RANK(M23,M$11:M$24,0)</f>
        <v>13</v>
      </c>
      <c r="O23" s="149">
        <v>6</v>
      </c>
      <c r="P23" s="149">
        <v>5.7</v>
      </c>
      <c r="Q23" s="149">
        <v>5.5</v>
      </c>
      <c r="R23" s="149">
        <v>6</v>
      </c>
      <c r="S23" s="149">
        <f>SUM(O23:R23)</f>
        <v>23.2</v>
      </c>
      <c r="T23" s="85">
        <f>S23/0.4-IF($W23=1,0.5,IF($W23=2,1,0))</f>
        <v>57.999999999999993</v>
      </c>
      <c r="U23" s="39">
        <f>RANK(T23,T$11:T$24,0)</f>
        <v>13</v>
      </c>
      <c r="V23" s="157"/>
      <c r="W23" s="157"/>
      <c r="X23" s="149">
        <f>L23+S23</f>
        <v>139.19999999999999</v>
      </c>
      <c r="Y23" s="125"/>
      <c r="Z23" s="85">
        <f>(M23+T23)/2</f>
        <v>58</v>
      </c>
      <c r="AA23" s="126"/>
    </row>
    <row r="24" spans="1:27" s="127" customFormat="1" ht="39" customHeight="1">
      <c r="A24" s="34"/>
      <c r="B24" s="35"/>
      <c r="C24" s="144" t="s">
        <v>207</v>
      </c>
      <c r="D24" s="145" t="s">
        <v>245</v>
      </c>
      <c r="E24" s="75" t="s">
        <v>118</v>
      </c>
      <c r="F24" s="47" t="s">
        <v>8</v>
      </c>
      <c r="G24" s="147" t="s">
        <v>325</v>
      </c>
      <c r="H24" s="73" t="s">
        <v>117</v>
      </c>
      <c r="I24" s="47" t="s">
        <v>277</v>
      </c>
      <c r="J24" s="47" t="s">
        <v>100</v>
      </c>
      <c r="K24" s="45" t="s">
        <v>222</v>
      </c>
      <c r="L24" s="149"/>
      <c r="M24" s="85"/>
      <c r="N24" s="39"/>
      <c r="O24" s="149"/>
      <c r="P24" s="149"/>
      <c r="Q24" s="149"/>
      <c r="R24" s="149"/>
      <c r="S24" s="149"/>
      <c r="T24" s="85"/>
      <c r="U24" s="39"/>
      <c r="V24" s="157"/>
      <c r="W24" s="157"/>
      <c r="X24" s="149"/>
      <c r="Y24" s="125"/>
      <c r="Z24" s="126" t="s">
        <v>338</v>
      </c>
      <c r="AA24" s="126"/>
    </row>
    <row r="25" spans="1:27" s="127" customFormat="1" ht="14.25">
      <c r="A25" s="49"/>
      <c r="B25" s="50"/>
      <c r="C25" s="50"/>
      <c r="D25" s="51"/>
      <c r="E25" s="52"/>
      <c r="F25" s="53"/>
      <c r="G25" s="54"/>
      <c r="H25" s="55"/>
      <c r="I25" s="56"/>
      <c r="J25" s="57"/>
      <c r="K25" s="55"/>
      <c r="L25" s="128"/>
      <c r="M25" s="129"/>
      <c r="N25" s="60"/>
      <c r="O25" s="128"/>
      <c r="P25" s="129"/>
      <c r="Q25" s="60"/>
      <c r="R25" s="128"/>
      <c r="S25" s="128"/>
      <c r="T25" s="129"/>
      <c r="U25" s="60"/>
      <c r="V25" s="130"/>
      <c r="W25" s="130"/>
      <c r="X25" s="128"/>
      <c r="Y25" s="131"/>
      <c r="Z25" s="129"/>
      <c r="AA25" s="132"/>
    </row>
    <row r="26" spans="1:27" s="28" customFormat="1" ht="27.75" customHeight="1">
      <c r="D26" s="28" t="s">
        <v>12</v>
      </c>
      <c r="K26" s="138" t="s">
        <v>56</v>
      </c>
      <c r="L26" s="139"/>
      <c r="M26" s="140"/>
      <c r="O26" s="141"/>
      <c r="P26" s="142"/>
      <c r="R26" s="141"/>
      <c r="S26" s="142"/>
      <c r="Y26" s="142"/>
    </row>
    <row r="27" spans="1:27" s="28" customFormat="1" ht="15.75">
      <c r="K27" s="138"/>
      <c r="L27" s="139"/>
      <c r="M27" s="140"/>
      <c r="O27" s="141"/>
      <c r="P27" s="142"/>
      <c r="R27" s="141"/>
      <c r="S27" s="142"/>
      <c r="Y27" s="142"/>
    </row>
    <row r="28" spans="1:27" s="28" customFormat="1" ht="27.75" customHeight="1">
      <c r="D28" s="28" t="s">
        <v>9</v>
      </c>
      <c r="K28" s="143" t="s">
        <v>169</v>
      </c>
      <c r="L28" s="139"/>
      <c r="M28" s="140"/>
      <c r="O28" s="141"/>
      <c r="P28" s="142"/>
      <c r="R28" s="141"/>
      <c r="S28" s="142"/>
      <c r="Y28" s="142"/>
    </row>
    <row r="29" spans="1:27">
      <c r="L29" s="133"/>
      <c r="M29" s="134"/>
      <c r="O29" s="89"/>
      <c r="P29" s="89"/>
      <c r="R29" s="89"/>
      <c r="S29" s="89"/>
      <c r="T29" s="89"/>
      <c r="Z29" s="89"/>
    </row>
    <row r="30" spans="1:27">
      <c r="K30" s="134"/>
      <c r="L30" s="133"/>
      <c r="M30" s="134"/>
      <c r="O30" s="89"/>
      <c r="P30" s="89"/>
      <c r="R30" s="89"/>
      <c r="S30" s="89"/>
      <c r="T30" s="89"/>
      <c r="Z30" s="89"/>
    </row>
  </sheetData>
  <sortState ref="A11:AA24">
    <sortCondition ref="A11:A24"/>
  </sortState>
  <mergeCells count="25">
    <mergeCell ref="F8:F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V8:V10"/>
    <mergeCell ref="W8:W10"/>
    <mergeCell ref="X8:X10"/>
    <mergeCell ref="Y8:Y10"/>
    <mergeCell ref="Z8:Z10"/>
  </mergeCells>
  <conditionalFormatting sqref="K23">
    <cfRule type="timePeriod" dxfId="13" priority="2" stopIfTrue="1" timePeriod="last7Days">
      <formula>AND(TODAY()-FLOOR(K23,1)&lt;=6,FLOOR(K23,1)&lt;=TODAY())</formula>
    </cfRule>
  </conditionalFormatting>
  <conditionalFormatting sqref="K23">
    <cfRule type="timePeriod" dxfId="12" priority="1" timePeriod="thisWeek">
      <formula>AND(TODAY()-ROUNDDOWN(K23,0)&lt;=WEEKDAY(TODAY())-1,ROUNDDOWN(K23,0)-TODAY()&lt;=7-WEEKDAY(TODAY()))</formula>
    </cfRule>
  </conditionalFormatting>
  <pageMargins left="0.28999999999999998" right="0.15748031496062992" top="0.17" bottom="0.15748031496062992" header="0.17" footer="0.15748031496062992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0"/>
  <sheetViews>
    <sheetView view="pageBreakPreview" topLeftCell="A16" zoomScale="75" zoomScaleSheetLayoutView="75" workbookViewId="0">
      <selection activeCell="N27" sqref="N27"/>
    </sheetView>
  </sheetViews>
  <sheetFormatPr defaultRowHeight="12.75"/>
  <cols>
    <col min="1" max="1" width="5.42578125" style="89" customWidth="1"/>
    <col min="2" max="3" width="4.7109375" style="89" hidden="1" customWidth="1"/>
    <col min="4" max="4" width="19.5703125" style="89" customWidth="1"/>
    <col min="5" max="5" width="10.140625" style="89" customWidth="1"/>
    <col min="6" max="6" width="6" style="89" customWidth="1"/>
    <col min="7" max="7" width="38.28515625" style="89" customWidth="1"/>
    <col min="8" max="8" width="10.85546875" style="89" customWidth="1"/>
    <col min="9" max="9" width="18.7109375" style="89" customWidth="1"/>
    <col min="10" max="10" width="12.7109375" style="89" hidden="1" customWidth="1"/>
    <col min="11" max="11" width="24.42578125" style="89" customWidth="1"/>
    <col min="12" max="12" width="6.28515625" style="135" customWidth="1"/>
    <col min="13" max="13" width="8.7109375" style="136" customWidth="1"/>
    <col min="14" max="14" width="3.85546875" style="89" customWidth="1"/>
    <col min="15" max="15" width="6.85546875" style="135" customWidth="1"/>
    <col min="16" max="16" width="6.85546875" style="136" customWidth="1"/>
    <col min="17" max="17" width="6.85546875" style="89" customWidth="1"/>
    <col min="18" max="19" width="6.85546875" style="135" customWidth="1"/>
    <col min="20" max="20" width="8.7109375" style="136" customWidth="1"/>
    <col min="21" max="21" width="3.7109375" style="89" customWidth="1"/>
    <col min="22" max="23" width="4.85546875" style="89" customWidth="1"/>
    <col min="24" max="24" width="6.28515625" style="89" customWidth="1"/>
    <col min="25" max="25" width="6.7109375" style="89" hidden="1" customWidth="1"/>
    <col min="26" max="26" width="9.7109375" style="136" customWidth="1"/>
    <col min="27" max="27" width="8" style="89" customWidth="1"/>
    <col min="28" max="16384" width="9.140625" style="89"/>
  </cols>
  <sheetData>
    <row r="1" spans="1:27" ht="74.25" customHeight="1">
      <c r="A1" s="87" t="s">
        <v>343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s="91" customFormat="1" ht="15.95" customHeight="1">
      <c r="A2" s="182" t="s">
        <v>108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 s="92" customFormat="1" ht="15.95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93" customFormat="1" ht="21" customHeight="1">
      <c r="A4" s="180" t="s">
        <v>126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</row>
    <row r="5" spans="1:27" ht="19.149999999999999" customHeight="1">
      <c r="A5" s="177" t="s">
        <v>345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</row>
    <row r="6" spans="1:27" ht="6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s="100" customFormat="1" ht="15" customHeight="1">
      <c r="A7" s="10" t="s">
        <v>92</v>
      </c>
      <c r="B7" s="95"/>
      <c r="C7" s="95"/>
      <c r="D7" s="96"/>
      <c r="E7" s="96"/>
      <c r="F7" s="96"/>
      <c r="G7" s="96"/>
      <c r="H7" s="96"/>
      <c r="I7" s="97"/>
      <c r="J7" s="97"/>
      <c r="K7" s="95"/>
      <c r="L7" s="98"/>
      <c r="M7" s="99"/>
      <c r="O7" s="98"/>
      <c r="P7" s="101"/>
      <c r="R7" s="98"/>
      <c r="S7" s="98"/>
      <c r="T7" s="101"/>
      <c r="Z7" s="150" t="s">
        <v>174</v>
      </c>
      <c r="AA7" s="102"/>
    </row>
    <row r="8" spans="1:27" s="114" customFormat="1" ht="17.25" customHeight="1">
      <c r="A8" s="103" t="s">
        <v>21</v>
      </c>
      <c r="B8" s="104" t="s">
        <v>2</v>
      </c>
      <c r="C8" s="105"/>
      <c r="D8" s="106" t="s">
        <v>170</v>
      </c>
      <c r="E8" s="106" t="s">
        <v>3</v>
      </c>
      <c r="F8" s="103" t="s">
        <v>11</v>
      </c>
      <c r="G8" s="106" t="s">
        <v>171</v>
      </c>
      <c r="H8" s="106" t="s">
        <v>3</v>
      </c>
      <c r="I8" s="106" t="s">
        <v>4</v>
      </c>
      <c r="J8" s="107"/>
      <c r="K8" s="106" t="s">
        <v>6</v>
      </c>
      <c r="L8" s="108" t="s">
        <v>35</v>
      </c>
      <c r="M8" s="108"/>
      <c r="N8" s="108"/>
      <c r="O8" s="109" t="s">
        <v>75</v>
      </c>
      <c r="P8" s="110"/>
      <c r="Q8" s="110"/>
      <c r="R8" s="110"/>
      <c r="S8" s="110"/>
      <c r="T8" s="110"/>
      <c r="U8" s="111"/>
      <c r="V8" s="112" t="s">
        <v>14</v>
      </c>
      <c r="W8" s="105" t="s">
        <v>94</v>
      </c>
      <c r="X8" s="103" t="s">
        <v>15</v>
      </c>
      <c r="Y8" s="104" t="s">
        <v>31</v>
      </c>
      <c r="Z8" s="113" t="s">
        <v>17</v>
      </c>
      <c r="AA8" s="113" t="s">
        <v>18</v>
      </c>
    </row>
    <row r="9" spans="1:27" s="114" customFormat="1" ht="17.25" customHeight="1">
      <c r="A9" s="103"/>
      <c r="B9" s="104"/>
      <c r="C9" s="115"/>
      <c r="D9" s="106"/>
      <c r="E9" s="106"/>
      <c r="F9" s="103"/>
      <c r="G9" s="106"/>
      <c r="H9" s="106"/>
      <c r="I9" s="106"/>
      <c r="J9" s="107"/>
      <c r="K9" s="106"/>
      <c r="L9" s="109" t="s">
        <v>36</v>
      </c>
      <c r="M9" s="110"/>
      <c r="N9" s="111"/>
      <c r="O9" s="109" t="s">
        <v>37</v>
      </c>
      <c r="P9" s="110"/>
      <c r="Q9" s="110"/>
      <c r="R9" s="110"/>
      <c r="S9" s="110"/>
      <c r="T9" s="110"/>
      <c r="U9" s="111"/>
      <c r="V9" s="116"/>
      <c r="W9" s="115"/>
      <c r="X9" s="103"/>
      <c r="Y9" s="104"/>
      <c r="Z9" s="113"/>
      <c r="AA9" s="113"/>
    </row>
    <row r="10" spans="1:27" s="114" customFormat="1" ht="69" customHeight="1">
      <c r="A10" s="103"/>
      <c r="B10" s="104"/>
      <c r="C10" s="117"/>
      <c r="D10" s="106"/>
      <c r="E10" s="106"/>
      <c r="F10" s="103"/>
      <c r="G10" s="106"/>
      <c r="H10" s="106"/>
      <c r="I10" s="106"/>
      <c r="J10" s="107"/>
      <c r="K10" s="106"/>
      <c r="L10" s="118" t="s">
        <v>19</v>
      </c>
      <c r="M10" s="119" t="s">
        <v>20</v>
      </c>
      <c r="N10" s="120" t="s">
        <v>21</v>
      </c>
      <c r="O10" s="121" t="s">
        <v>38</v>
      </c>
      <c r="P10" s="121" t="s">
        <v>39</v>
      </c>
      <c r="Q10" s="121" t="s">
        <v>40</v>
      </c>
      <c r="R10" s="121" t="s">
        <v>41</v>
      </c>
      <c r="S10" s="121" t="s">
        <v>19</v>
      </c>
      <c r="T10" s="119" t="s">
        <v>20</v>
      </c>
      <c r="U10" s="120" t="s">
        <v>21</v>
      </c>
      <c r="V10" s="122"/>
      <c r="W10" s="117"/>
      <c r="X10" s="103"/>
      <c r="Y10" s="104"/>
      <c r="Z10" s="113"/>
      <c r="AA10" s="113"/>
    </row>
    <row r="11" spans="1:27" s="127" customFormat="1" ht="39" customHeight="1">
      <c r="A11" s="34">
        <f>RANK(Z11,Z$11:Z$24,0)</f>
        <v>1</v>
      </c>
      <c r="B11" s="35"/>
      <c r="C11" s="144" t="s">
        <v>207</v>
      </c>
      <c r="D11" s="137" t="s">
        <v>246</v>
      </c>
      <c r="E11" s="73" t="s">
        <v>223</v>
      </c>
      <c r="F11" s="74">
        <v>2</v>
      </c>
      <c r="G11" s="146" t="s">
        <v>261</v>
      </c>
      <c r="H11" s="73" t="s">
        <v>224</v>
      </c>
      <c r="I11" s="74" t="s">
        <v>225</v>
      </c>
      <c r="J11" s="74" t="s">
        <v>104</v>
      </c>
      <c r="K11" s="45" t="s">
        <v>442</v>
      </c>
      <c r="L11" s="149">
        <v>138</v>
      </c>
      <c r="M11" s="85">
        <f>L11/2-IF($W11=1,0.5,IF($W11=2,1,0))</f>
        <v>69</v>
      </c>
      <c r="N11" s="39">
        <f>RANK(M11,M$11:M$24,0)</f>
        <v>1</v>
      </c>
      <c r="O11" s="149">
        <v>7.4</v>
      </c>
      <c r="P11" s="149">
        <v>7.2</v>
      </c>
      <c r="Q11" s="149">
        <v>7</v>
      </c>
      <c r="R11" s="149">
        <v>7.1</v>
      </c>
      <c r="S11" s="149">
        <f>SUM(O11:R11)</f>
        <v>28.700000000000003</v>
      </c>
      <c r="T11" s="85">
        <f>S11/0.4-IF($W11=1,0.5,IF($W11=2,1,0))</f>
        <v>71.75</v>
      </c>
      <c r="U11" s="39">
        <f>RANK(T11,T$11:T$24,0)</f>
        <v>1</v>
      </c>
      <c r="V11" s="157"/>
      <c r="W11" s="157"/>
      <c r="X11" s="149">
        <f>L11+S11</f>
        <v>166.7</v>
      </c>
      <c r="Y11" s="125"/>
      <c r="Z11" s="85">
        <f>(M11+T11)/2</f>
        <v>70.375</v>
      </c>
      <c r="AA11" s="126">
        <v>1</v>
      </c>
    </row>
    <row r="12" spans="1:27" s="127" customFormat="1" ht="39" customHeight="1">
      <c r="A12" s="34">
        <f>RANK(Z12,Z$11:Z$24,0)</f>
        <v>2</v>
      </c>
      <c r="B12" s="35"/>
      <c r="C12" s="144" t="s">
        <v>207</v>
      </c>
      <c r="D12" s="137" t="s">
        <v>311</v>
      </c>
      <c r="E12" s="73" t="s">
        <v>278</v>
      </c>
      <c r="F12" s="74">
        <v>2</v>
      </c>
      <c r="G12" s="146" t="s">
        <v>327</v>
      </c>
      <c r="H12" s="73" t="s">
        <v>279</v>
      </c>
      <c r="I12" s="74" t="s">
        <v>280</v>
      </c>
      <c r="J12" s="74" t="s">
        <v>64</v>
      </c>
      <c r="K12" s="45" t="s">
        <v>443</v>
      </c>
      <c r="L12" s="149">
        <v>135.5</v>
      </c>
      <c r="M12" s="85">
        <f>L12/2-IF($W12=1,0.5,IF($W12=2,1,0))</f>
        <v>67.75</v>
      </c>
      <c r="N12" s="39">
        <f>RANK(M12,M$11:M$24,0)</f>
        <v>3</v>
      </c>
      <c r="O12" s="149">
        <v>7.2</v>
      </c>
      <c r="P12" s="149">
        <v>7</v>
      </c>
      <c r="Q12" s="149">
        <v>6.9</v>
      </c>
      <c r="R12" s="149">
        <v>7</v>
      </c>
      <c r="S12" s="149">
        <f>SUM(O12:R12)</f>
        <v>28.1</v>
      </c>
      <c r="T12" s="85">
        <f>S12/0.4-IF($W12=1,0.5,IF($W12=2,1,0))</f>
        <v>70.25</v>
      </c>
      <c r="U12" s="39">
        <f>RANK(T12,T$11:T$24,0)</f>
        <v>2</v>
      </c>
      <c r="V12" s="157"/>
      <c r="W12" s="157"/>
      <c r="X12" s="149">
        <f>L12+S12</f>
        <v>163.6</v>
      </c>
      <c r="Y12" s="125"/>
      <c r="Z12" s="85">
        <f>(M12+T12)/2</f>
        <v>69</v>
      </c>
      <c r="AA12" s="126">
        <v>2</v>
      </c>
    </row>
    <row r="13" spans="1:27" s="127" customFormat="1" ht="39" customHeight="1">
      <c r="A13" s="34">
        <f>RANK(Z13,Z$11:Z$24,0)</f>
        <v>3</v>
      </c>
      <c r="B13" s="35"/>
      <c r="C13" s="144" t="s">
        <v>207</v>
      </c>
      <c r="D13" s="137" t="s">
        <v>236</v>
      </c>
      <c r="E13" s="73" t="s">
        <v>67</v>
      </c>
      <c r="F13" s="74">
        <v>2</v>
      </c>
      <c r="G13" s="146" t="s">
        <v>265</v>
      </c>
      <c r="H13" s="73" t="s">
        <v>233</v>
      </c>
      <c r="I13" s="74" t="s">
        <v>43</v>
      </c>
      <c r="J13" s="74" t="s">
        <v>42</v>
      </c>
      <c r="K13" s="45" t="s">
        <v>444</v>
      </c>
      <c r="L13" s="149">
        <v>137</v>
      </c>
      <c r="M13" s="85">
        <f>L13/2-IF($W13=1,0.5,IF($W13=2,1,0))</f>
        <v>68.5</v>
      </c>
      <c r="N13" s="39">
        <f>RANK(M13,M$11:M$24,0)</f>
        <v>2</v>
      </c>
      <c r="O13" s="149">
        <v>7</v>
      </c>
      <c r="P13" s="149">
        <v>6.8</v>
      </c>
      <c r="Q13" s="149">
        <v>7</v>
      </c>
      <c r="R13" s="149">
        <v>6.9</v>
      </c>
      <c r="S13" s="149">
        <f>SUM(O13:R13)</f>
        <v>27.700000000000003</v>
      </c>
      <c r="T13" s="85">
        <f>S13/0.4-IF($W13=1,0.5,IF($W13=2,1,0))</f>
        <v>69.25</v>
      </c>
      <c r="U13" s="39">
        <f>RANK(T13,T$11:T$24,0)</f>
        <v>3</v>
      </c>
      <c r="V13" s="157"/>
      <c r="W13" s="157"/>
      <c r="X13" s="149">
        <f>L13+S13</f>
        <v>164.7</v>
      </c>
      <c r="Y13" s="125"/>
      <c r="Z13" s="85">
        <f>(M13+T13)/2</f>
        <v>68.875</v>
      </c>
      <c r="AA13" s="126">
        <v>2</v>
      </c>
    </row>
    <row r="14" spans="1:27" s="127" customFormat="1" ht="39" customHeight="1">
      <c r="A14" s="34">
        <f>RANK(Z14,Z$11:Z$24,0)</f>
        <v>4</v>
      </c>
      <c r="B14" s="35"/>
      <c r="C14" s="144" t="s">
        <v>207</v>
      </c>
      <c r="D14" s="137" t="s">
        <v>316</v>
      </c>
      <c r="E14" s="73" t="s">
        <v>288</v>
      </c>
      <c r="F14" s="74" t="s">
        <v>8</v>
      </c>
      <c r="G14" s="146" t="s">
        <v>329</v>
      </c>
      <c r="H14" s="73" t="s">
        <v>289</v>
      </c>
      <c r="I14" s="74" t="s">
        <v>290</v>
      </c>
      <c r="J14" s="74" t="s">
        <v>64</v>
      </c>
      <c r="K14" s="45" t="s">
        <v>443</v>
      </c>
      <c r="L14" s="149">
        <v>134.5</v>
      </c>
      <c r="M14" s="85">
        <f>L14/2-IF($W14=1,0.5,IF($W14=2,1,0))</f>
        <v>67.25</v>
      </c>
      <c r="N14" s="39">
        <f>RANK(M14,M$11:M$24,0)</f>
        <v>5</v>
      </c>
      <c r="O14" s="149">
        <v>7</v>
      </c>
      <c r="P14" s="149">
        <v>6.9</v>
      </c>
      <c r="Q14" s="149">
        <v>6.9</v>
      </c>
      <c r="R14" s="149">
        <v>6.9</v>
      </c>
      <c r="S14" s="149">
        <f>SUM(O14:R14)</f>
        <v>27.700000000000003</v>
      </c>
      <c r="T14" s="85">
        <f>S14/0.4-IF($W14=1,0.5,IF($W14=2,1,0))</f>
        <v>69.25</v>
      </c>
      <c r="U14" s="39">
        <f>RANK(T14,T$11:T$24,0)</f>
        <v>3</v>
      </c>
      <c r="V14" s="157"/>
      <c r="W14" s="157"/>
      <c r="X14" s="149">
        <f>L14+S14</f>
        <v>162.19999999999999</v>
      </c>
      <c r="Y14" s="125"/>
      <c r="Z14" s="85">
        <f>(M14+T14)/2</f>
        <v>68.25</v>
      </c>
      <c r="AA14" s="126">
        <v>2</v>
      </c>
    </row>
    <row r="15" spans="1:27" s="127" customFormat="1" ht="39" customHeight="1">
      <c r="A15" s="34">
        <f>RANK(Z15,Z$11:Z$24,0)</f>
        <v>5</v>
      </c>
      <c r="B15" s="35"/>
      <c r="C15" s="144" t="s">
        <v>207</v>
      </c>
      <c r="D15" s="137" t="s">
        <v>315</v>
      </c>
      <c r="E15" s="73" t="s">
        <v>287</v>
      </c>
      <c r="F15" s="74" t="s">
        <v>8</v>
      </c>
      <c r="G15" s="146" t="s">
        <v>258</v>
      </c>
      <c r="H15" s="73" t="s">
        <v>156</v>
      </c>
      <c r="I15" s="74" t="s">
        <v>157</v>
      </c>
      <c r="J15" s="74" t="s">
        <v>151</v>
      </c>
      <c r="K15" s="45" t="s">
        <v>445</v>
      </c>
      <c r="L15" s="149">
        <v>135</v>
      </c>
      <c r="M15" s="85">
        <f>L15/2-IF($W15=1,0.5,IF($W15=2,1,0))</f>
        <v>67.5</v>
      </c>
      <c r="N15" s="39">
        <f>RANK(M15,M$11:M$24,0)</f>
        <v>4</v>
      </c>
      <c r="O15" s="149">
        <v>7</v>
      </c>
      <c r="P15" s="149">
        <v>6.8</v>
      </c>
      <c r="Q15" s="149">
        <v>6.7</v>
      </c>
      <c r="R15" s="149">
        <v>6.9</v>
      </c>
      <c r="S15" s="149">
        <f>SUM(O15:R15)</f>
        <v>27.4</v>
      </c>
      <c r="T15" s="85">
        <f>S15/0.4-IF($W15=1,0.5,IF($W15=2,1,0))</f>
        <v>68.499999999999986</v>
      </c>
      <c r="U15" s="39">
        <f>RANK(T15,T$11:T$24,0)</f>
        <v>5</v>
      </c>
      <c r="V15" s="157"/>
      <c r="W15" s="157"/>
      <c r="X15" s="149">
        <f>L15+S15</f>
        <v>162.4</v>
      </c>
      <c r="Y15" s="125"/>
      <c r="Z15" s="85">
        <f>(M15+T15)/2</f>
        <v>68</v>
      </c>
      <c r="AA15" s="126">
        <v>2</v>
      </c>
    </row>
    <row r="16" spans="1:27" s="127" customFormat="1" ht="39" customHeight="1">
      <c r="A16" s="34">
        <f>RANK(Z16,Z$11:Z$24,0)</f>
        <v>6</v>
      </c>
      <c r="B16" s="35"/>
      <c r="C16" s="144" t="s">
        <v>207</v>
      </c>
      <c r="D16" s="137" t="s">
        <v>317</v>
      </c>
      <c r="E16" s="73" t="s">
        <v>291</v>
      </c>
      <c r="F16" s="74" t="s">
        <v>8</v>
      </c>
      <c r="G16" s="146" t="s">
        <v>330</v>
      </c>
      <c r="H16" s="73" t="s">
        <v>130</v>
      </c>
      <c r="I16" s="74" t="s">
        <v>292</v>
      </c>
      <c r="J16" s="74" t="s">
        <v>73</v>
      </c>
      <c r="K16" s="45" t="s">
        <v>445</v>
      </c>
      <c r="L16" s="149">
        <v>133.5</v>
      </c>
      <c r="M16" s="85">
        <f>L16/2-IF($W16=1,0.5,IF($W16=2,1,0))</f>
        <v>66.75</v>
      </c>
      <c r="N16" s="39">
        <f>RANK(M16,M$11:M$24,0)</f>
        <v>6</v>
      </c>
      <c r="O16" s="149">
        <v>6.8</v>
      </c>
      <c r="P16" s="149">
        <v>6.6</v>
      </c>
      <c r="Q16" s="149">
        <v>6.7</v>
      </c>
      <c r="R16" s="149">
        <v>6.8</v>
      </c>
      <c r="S16" s="149">
        <f>SUM(O16:R16)</f>
        <v>26.9</v>
      </c>
      <c r="T16" s="85">
        <f>S16/0.4-IF($W16=1,0.5,IF($W16=2,1,0))</f>
        <v>67.249999999999986</v>
      </c>
      <c r="U16" s="39">
        <f>RANK(T16,T$11:T$24,0)</f>
        <v>7</v>
      </c>
      <c r="V16" s="157"/>
      <c r="W16" s="157"/>
      <c r="X16" s="149">
        <f>L16+S16</f>
        <v>160.4</v>
      </c>
      <c r="Y16" s="125"/>
      <c r="Z16" s="85">
        <f>(M16+T16)/2</f>
        <v>67</v>
      </c>
      <c r="AA16" s="126">
        <v>2</v>
      </c>
    </row>
    <row r="17" spans="1:27" s="127" customFormat="1" ht="39" customHeight="1">
      <c r="A17" s="34">
        <f>RANK(Z17,Z$11:Z$24,0)</f>
        <v>7</v>
      </c>
      <c r="B17" s="35"/>
      <c r="C17" s="144" t="s">
        <v>207</v>
      </c>
      <c r="D17" s="137" t="s">
        <v>244</v>
      </c>
      <c r="E17" s="73" t="s">
        <v>219</v>
      </c>
      <c r="F17" s="74" t="s">
        <v>51</v>
      </c>
      <c r="G17" s="146" t="s">
        <v>259</v>
      </c>
      <c r="H17" s="73" t="s">
        <v>220</v>
      </c>
      <c r="I17" s="74" t="s">
        <v>221</v>
      </c>
      <c r="J17" s="74" t="s">
        <v>34</v>
      </c>
      <c r="K17" s="45" t="s">
        <v>446</v>
      </c>
      <c r="L17" s="149">
        <v>131.5</v>
      </c>
      <c r="M17" s="85">
        <f>L17/2-IF($W17=1,0.5,IF($W17=2,1,0))</f>
        <v>65.75</v>
      </c>
      <c r="N17" s="39">
        <f>RANK(M17,M$11:M$24,0)</f>
        <v>8</v>
      </c>
      <c r="O17" s="149">
        <v>6.8</v>
      </c>
      <c r="P17" s="149">
        <v>6.7</v>
      </c>
      <c r="Q17" s="149">
        <v>6.6</v>
      </c>
      <c r="R17" s="149">
        <v>6.8</v>
      </c>
      <c r="S17" s="149">
        <f>SUM(O17:R17)</f>
        <v>26.900000000000002</v>
      </c>
      <c r="T17" s="85">
        <f>S17/0.4-IF($W17=1,0.5,IF($W17=2,1,0))</f>
        <v>67.25</v>
      </c>
      <c r="U17" s="39">
        <f>RANK(T17,T$11:T$24,0)</f>
        <v>6</v>
      </c>
      <c r="V17" s="157"/>
      <c r="W17" s="157"/>
      <c r="X17" s="149">
        <f>L17+S17</f>
        <v>158.4</v>
      </c>
      <c r="Y17" s="125"/>
      <c r="Z17" s="85">
        <f>(M17+T17)/2</f>
        <v>66.5</v>
      </c>
      <c r="AA17" s="126">
        <v>3</v>
      </c>
    </row>
    <row r="18" spans="1:27" s="127" customFormat="1" ht="39" customHeight="1">
      <c r="A18" s="34">
        <f>RANK(Z18,Z$11:Z$24,0)</f>
        <v>8</v>
      </c>
      <c r="B18" s="35"/>
      <c r="C18" s="144" t="s">
        <v>207</v>
      </c>
      <c r="D18" s="137" t="s">
        <v>309</v>
      </c>
      <c r="E18" s="73" t="s">
        <v>138</v>
      </c>
      <c r="F18" s="74" t="s">
        <v>52</v>
      </c>
      <c r="G18" s="146" t="s">
        <v>326</v>
      </c>
      <c r="H18" s="73" t="s">
        <v>79</v>
      </c>
      <c r="I18" s="74" t="s">
        <v>43</v>
      </c>
      <c r="J18" s="74" t="s">
        <v>42</v>
      </c>
      <c r="K18" s="45" t="s">
        <v>444</v>
      </c>
      <c r="L18" s="149">
        <v>133</v>
      </c>
      <c r="M18" s="85">
        <f>L18/2-IF($W18=1,0.5,IF($W18=2,1,0))</f>
        <v>66.5</v>
      </c>
      <c r="N18" s="39">
        <f>RANK(M18,M$11:M$24,0)</f>
        <v>7</v>
      </c>
      <c r="O18" s="149">
        <v>6.4</v>
      </c>
      <c r="P18" s="149">
        <v>6.5</v>
      </c>
      <c r="Q18" s="149">
        <v>6.6</v>
      </c>
      <c r="R18" s="149">
        <v>6.5</v>
      </c>
      <c r="S18" s="149">
        <f>SUM(O18:R18)</f>
        <v>26</v>
      </c>
      <c r="T18" s="85">
        <f>S18/0.4-IF($W18=1,0.5,IF($W18=2,1,0))</f>
        <v>65</v>
      </c>
      <c r="U18" s="39">
        <f>RANK(T18,T$11:T$24,0)</f>
        <v>8</v>
      </c>
      <c r="V18" s="157"/>
      <c r="W18" s="157"/>
      <c r="X18" s="149">
        <f>L18+S18</f>
        <v>159</v>
      </c>
      <c r="Y18" s="125"/>
      <c r="Z18" s="85">
        <f>(M18+T18)/2</f>
        <v>65.75</v>
      </c>
      <c r="AA18" s="126">
        <v>3</v>
      </c>
    </row>
    <row r="19" spans="1:27" s="127" customFormat="1" ht="39" customHeight="1">
      <c r="A19" s="34">
        <f>RANK(Z19,Z$11:Z$24,0)</f>
        <v>9</v>
      </c>
      <c r="B19" s="35"/>
      <c r="C19" s="144" t="s">
        <v>207</v>
      </c>
      <c r="D19" s="137" t="s">
        <v>318</v>
      </c>
      <c r="E19" s="73" t="s">
        <v>293</v>
      </c>
      <c r="F19" s="74" t="s">
        <v>8</v>
      </c>
      <c r="G19" s="146" t="s">
        <v>336</v>
      </c>
      <c r="H19" s="73" t="s">
        <v>83</v>
      </c>
      <c r="I19" s="74" t="s">
        <v>142</v>
      </c>
      <c r="J19" s="74" t="s">
        <v>34</v>
      </c>
      <c r="K19" s="45" t="s">
        <v>446</v>
      </c>
      <c r="L19" s="149">
        <v>130.5</v>
      </c>
      <c r="M19" s="85">
        <f>L19/2-IF($W19=1,0.5,IF($W19=2,1,0))</f>
        <v>65.25</v>
      </c>
      <c r="N19" s="39">
        <f>RANK(M19,M$11:M$24,0)</f>
        <v>9</v>
      </c>
      <c r="O19" s="149">
        <v>6.5</v>
      </c>
      <c r="P19" s="149">
        <v>6.5</v>
      </c>
      <c r="Q19" s="149">
        <v>6.4</v>
      </c>
      <c r="R19" s="149">
        <v>6.5</v>
      </c>
      <c r="S19" s="149">
        <f>SUM(O19:R19)</f>
        <v>25.9</v>
      </c>
      <c r="T19" s="85">
        <f>S19/0.4-IF($W19=1,0.5,IF($W19=2,1,0))</f>
        <v>64.749999999999986</v>
      </c>
      <c r="U19" s="39">
        <f>RANK(T19,T$11:T$24,0)</f>
        <v>9</v>
      </c>
      <c r="V19" s="157"/>
      <c r="W19" s="157"/>
      <c r="X19" s="149">
        <f>L19+S19</f>
        <v>156.4</v>
      </c>
      <c r="Y19" s="125"/>
      <c r="Z19" s="85">
        <f>(M19+T19)/2</f>
        <v>65</v>
      </c>
      <c r="AA19" s="126">
        <v>3</v>
      </c>
    </row>
    <row r="20" spans="1:27" s="127" customFormat="1" ht="39" customHeight="1">
      <c r="A20" s="34">
        <f>RANK(Z20,Z$11:Z$24,0)</f>
        <v>10</v>
      </c>
      <c r="B20" s="35"/>
      <c r="C20" s="144" t="s">
        <v>207</v>
      </c>
      <c r="D20" s="137" t="s">
        <v>237</v>
      </c>
      <c r="E20" s="73" t="s">
        <v>147</v>
      </c>
      <c r="F20" s="74" t="s">
        <v>8</v>
      </c>
      <c r="G20" s="146" t="s">
        <v>251</v>
      </c>
      <c r="H20" s="73" t="s">
        <v>148</v>
      </c>
      <c r="I20" s="74" t="s">
        <v>149</v>
      </c>
      <c r="J20" s="74" t="s">
        <v>150</v>
      </c>
      <c r="K20" s="45" t="s">
        <v>447</v>
      </c>
      <c r="L20" s="149">
        <v>129.5</v>
      </c>
      <c r="M20" s="85">
        <f>L20/2-IF($V20=1,0.5,IF($V20=2,1,0))</f>
        <v>64.25</v>
      </c>
      <c r="N20" s="39">
        <f>RANK(M20,M$11:M$24,0)</f>
        <v>10</v>
      </c>
      <c r="O20" s="149">
        <v>6.3</v>
      </c>
      <c r="P20" s="149">
        <v>6.4</v>
      </c>
      <c r="Q20" s="149">
        <v>6.6</v>
      </c>
      <c r="R20" s="149">
        <v>6.5</v>
      </c>
      <c r="S20" s="149">
        <f>SUM(O20:R20)</f>
        <v>25.799999999999997</v>
      </c>
      <c r="T20" s="85">
        <f>S20/0.4-IF($V20=1,0.5,IF($V20=2,1,0))</f>
        <v>63.999999999999986</v>
      </c>
      <c r="U20" s="39">
        <f>RANK(T20,T$11:T$24,0)</f>
        <v>10</v>
      </c>
      <c r="V20" s="157">
        <v>1</v>
      </c>
      <c r="W20" s="157"/>
      <c r="X20" s="149">
        <f>L20+S20</f>
        <v>155.30000000000001</v>
      </c>
      <c r="Y20" s="125"/>
      <c r="Z20" s="85">
        <f>(M20+T20)/2</f>
        <v>64.125</v>
      </c>
      <c r="AA20" s="126" t="s">
        <v>52</v>
      </c>
    </row>
    <row r="21" spans="1:27" s="127" customFormat="1" ht="39" customHeight="1">
      <c r="A21" s="34">
        <f>RANK(Z21,Z$11:Z$24,0)</f>
        <v>11</v>
      </c>
      <c r="B21" s="35"/>
      <c r="C21" s="144" t="s">
        <v>207</v>
      </c>
      <c r="D21" s="137" t="s">
        <v>312</v>
      </c>
      <c r="E21" s="73" t="s">
        <v>135</v>
      </c>
      <c r="F21" s="74" t="s">
        <v>8</v>
      </c>
      <c r="G21" s="146" t="s">
        <v>336</v>
      </c>
      <c r="H21" s="73" t="s">
        <v>83</v>
      </c>
      <c r="I21" s="74" t="s">
        <v>142</v>
      </c>
      <c r="J21" s="74" t="s">
        <v>34</v>
      </c>
      <c r="K21" s="45" t="s">
        <v>446</v>
      </c>
      <c r="L21" s="149">
        <v>127.5</v>
      </c>
      <c r="M21" s="85">
        <f>L21/2-IF($W21=1,0.5,IF($W21=2,1,0))</f>
        <v>63.75</v>
      </c>
      <c r="N21" s="39">
        <f>RANK(M21,M$11:M$24,0)</f>
        <v>11</v>
      </c>
      <c r="O21" s="149">
        <v>6</v>
      </c>
      <c r="P21" s="149">
        <v>5.9</v>
      </c>
      <c r="Q21" s="149">
        <v>6.1</v>
      </c>
      <c r="R21" s="149">
        <v>6</v>
      </c>
      <c r="S21" s="149">
        <f>SUM(O21:R21)</f>
        <v>24</v>
      </c>
      <c r="T21" s="85">
        <f>S21/0.4-IF($W21=1,0.5,IF($W21=2,1,0))</f>
        <v>60</v>
      </c>
      <c r="U21" s="39">
        <f>RANK(T21,T$11:T$24,0)</f>
        <v>11</v>
      </c>
      <c r="V21" s="157"/>
      <c r="W21" s="157"/>
      <c r="X21" s="149">
        <f>L21+S21</f>
        <v>151.5</v>
      </c>
      <c r="Y21" s="125"/>
      <c r="Z21" s="85">
        <f>(M21+T21)/2</f>
        <v>61.875</v>
      </c>
      <c r="AA21" s="126" t="s">
        <v>51</v>
      </c>
    </row>
    <row r="22" spans="1:27" s="127" customFormat="1" ht="39" customHeight="1">
      <c r="A22" s="34">
        <f>RANK(Z22,Z$11:Z$24,0)</f>
        <v>12</v>
      </c>
      <c r="B22" s="35"/>
      <c r="C22" s="144" t="s">
        <v>207</v>
      </c>
      <c r="D22" s="137" t="s">
        <v>313</v>
      </c>
      <c r="E22" s="73" t="s">
        <v>282</v>
      </c>
      <c r="F22" s="74" t="s">
        <v>8</v>
      </c>
      <c r="G22" s="146" t="s">
        <v>328</v>
      </c>
      <c r="H22" s="73" t="s">
        <v>283</v>
      </c>
      <c r="I22" s="74" t="s">
        <v>284</v>
      </c>
      <c r="J22" s="74" t="s">
        <v>285</v>
      </c>
      <c r="K22" s="45" t="s">
        <v>448</v>
      </c>
      <c r="L22" s="149">
        <v>125</v>
      </c>
      <c r="M22" s="85">
        <f>L22/2-IF($W22=1,0.5,IF($W22=2,1,0))</f>
        <v>62.5</v>
      </c>
      <c r="N22" s="39">
        <f>RANK(M22,M$11:M$24,0)</f>
        <v>12</v>
      </c>
      <c r="O22" s="149">
        <v>6</v>
      </c>
      <c r="P22" s="149">
        <v>5.8</v>
      </c>
      <c r="Q22" s="149">
        <v>6</v>
      </c>
      <c r="R22" s="149">
        <v>6.1</v>
      </c>
      <c r="S22" s="149">
        <f>SUM(O22:R22)</f>
        <v>23.9</v>
      </c>
      <c r="T22" s="85">
        <f>S22/0.4-IF($W22=1,0.5,IF($W22=2,1,0))</f>
        <v>59.749999999999993</v>
      </c>
      <c r="U22" s="39">
        <f>RANK(T22,T$11:T$24,0)</f>
        <v>12</v>
      </c>
      <c r="V22" s="157"/>
      <c r="W22" s="157"/>
      <c r="X22" s="149">
        <f>L22+S22</f>
        <v>148.9</v>
      </c>
      <c r="Y22" s="125"/>
      <c r="Z22" s="85">
        <f>(M22+T22)/2</f>
        <v>61.125</v>
      </c>
      <c r="AA22" s="126" t="s">
        <v>51</v>
      </c>
    </row>
    <row r="23" spans="1:27" s="127" customFormat="1" ht="39" customHeight="1">
      <c r="A23" s="34">
        <f>RANK(Z23,Z$11:Z$24,0)</f>
        <v>13</v>
      </c>
      <c r="B23" s="35"/>
      <c r="C23" s="144" t="s">
        <v>207</v>
      </c>
      <c r="D23" s="137" t="s">
        <v>314</v>
      </c>
      <c r="E23" s="73" t="s">
        <v>139</v>
      </c>
      <c r="F23" s="74" t="s">
        <v>52</v>
      </c>
      <c r="G23" s="146" t="s">
        <v>249</v>
      </c>
      <c r="H23" s="73" t="s">
        <v>131</v>
      </c>
      <c r="I23" s="74" t="s">
        <v>43</v>
      </c>
      <c r="J23" s="74" t="s">
        <v>42</v>
      </c>
      <c r="K23" s="45" t="s">
        <v>444</v>
      </c>
      <c r="L23" s="149">
        <v>116</v>
      </c>
      <c r="M23" s="85">
        <f>L23/2-IF($W23=1,0.5,IF($W23=2,1,0))</f>
        <v>58</v>
      </c>
      <c r="N23" s="39">
        <f>RANK(M23,M$11:M$24,0)</f>
        <v>13</v>
      </c>
      <c r="O23" s="149">
        <v>6</v>
      </c>
      <c r="P23" s="149">
        <v>5.7</v>
      </c>
      <c r="Q23" s="149">
        <v>5.5</v>
      </c>
      <c r="R23" s="149">
        <v>6</v>
      </c>
      <c r="S23" s="149">
        <f>SUM(O23:R23)</f>
        <v>23.2</v>
      </c>
      <c r="T23" s="85">
        <f>S23/0.4-IF($W23=1,0.5,IF($W23=2,1,0))</f>
        <v>57.999999999999993</v>
      </c>
      <c r="U23" s="39">
        <f>RANK(T23,T$11:T$24,0)</f>
        <v>13</v>
      </c>
      <c r="V23" s="157"/>
      <c r="W23" s="157"/>
      <c r="X23" s="149">
        <f>L23+S23</f>
        <v>139.19999999999999</v>
      </c>
      <c r="Y23" s="125"/>
      <c r="Z23" s="85">
        <f>(M23+T23)/2</f>
        <v>58</v>
      </c>
      <c r="AA23" s="126"/>
    </row>
    <row r="24" spans="1:27" s="127" customFormat="1" ht="39" customHeight="1">
      <c r="A24" s="34"/>
      <c r="B24" s="35"/>
      <c r="C24" s="144" t="s">
        <v>207</v>
      </c>
      <c r="D24" s="145" t="s">
        <v>245</v>
      </c>
      <c r="E24" s="75" t="s">
        <v>118</v>
      </c>
      <c r="F24" s="47" t="s">
        <v>8</v>
      </c>
      <c r="G24" s="147" t="s">
        <v>325</v>
      </c>
      <c r="H24" s="73" t="s">
        <v>117</v>
      </c>
      <c r="I24" s="47" t="s">
        <v>277</v>
      </c>
      <c r="J24" s="47" t="s">
        <v>100</v>
      </c>
      <c r="K24" s="45" t="s">
        <v>449</v>
      </c>
      <c r="L24" s="149"/>
      <c r="M24" s="85"/>
      <c r="N24" s="39"/>
      <c r="O24" s="149"/>
      <c r="P24" s="149"/>
      <c r="Q24" s="149"/>
      <c r="R24" s="149"/>
      <c r="S24" s="149"/>
      <c r="T24" s="85"/>
      <c r="U24" s="39"/>
      <c r="V24" s="157"/>
      <c r="W24" s="157"/>
      <c r="X24" s="149"/>
      <c r="Y24" s="125"/>
      <c r="Z24" s="126" t="s">
        <v>338</v>
      </c>
      <c r="AA24" s="126"/>
    </row>
    <row r="25" spans="1:27" s="127" customFormat="1" ht="14.25">
      <c r="A25" s="49"/>
      <c r="B25" s="50"/>
      <c r="C25" s="50"/>
      <c r="D25" s="51"/>
      <c r="E25" s="52"/>
      <c r="F25" s="53"/>
      <c r="G25" s="54"/>
      <c r="H25" s="55"/>
      <c r="I25" s="56"/>
      <c r="J25" s="57"/>
      <c r="K25" s="55"/>
      <c r="L25" s="128"/>
      <c r="M25" s="129"/>
      <c r="N25" s="60"/>
      <c r="O25" s="128"/>
      <c r="P25" s="129"/>
      <c r="Q25" s="60"/>
      <c r="R25" s="128"/>
      <c r="S25" s="128"/>
      <c r="T25" s="129"/>
      <c r="U25" s="60"/>
      <c r="V25" s="130"/>
      <c r="W25" s="130"/>
      <c r="X25" s="128"/>
      <c r="Y25" s="131"/>
      <c r="Z25" s="129"/>
      <c r="AA25" s="132"/>
    </row>
    <row r="26" spans="1:27" s="28" customFormat="1" ht="27.75" customHeight="1">
      <c r="D26" s="28" t="s">
        <v>12</v>
      </c>
      <c r="K26" s="138" t="s">
        <v>56</v>
      </c>
      <c r="L26" s="139"/>
      <c r="M26" s="140"/>
      <c r="O26" s="141"/>
      <c r="P26" s="142"/>
      <c r="R26" s="141"/>
      <c r="S26" s="142"/>
      <c r="Y26" s="142"/>
    </row>
    <row r="27" spans="1:27" s="28" customFormat="1" ht="15.75">
      <c r="K27" s="138"/>
      <c r="L27" s="139"/>
      <c r="M27" s="140"/>
      <c r="O27" s="141"/>
      <c r="P27" s="142"/>
      <c r="R27" s="141"/>
      <c r="S27" s="142"/>
      <c r="Y27" s="142"/>
    </row>
    <row r="28" spans="1:27" s="28" customFormat="1" ht="27.75" customHeight="1">
      <c r="D28" s="28" t="s">
        <v>9</v>
      </c>
      <c r="K28" s="143" t="s">
        <v>169</v>
      </c>
      <c r="L28" s="139"/>
      <c r="M28" s="140"/>
      <c r="O28" s="141"/>
      <c r="P28" s="142"/>
      <c r="R28" s="141"/>
      <c r="S28" s="142"/>
      <c r="Y28" s="142"/>
    </row>
    <row r="29" spans="1:27">
      <c r="L29" s="133"/>
      <c r="M29" s="134"/>
      <c r="O29" s="89"/>
      <c r="P29" s="89"/>
      <c r="R29" s="89"/>
      <c r="S29" s="89"/>
      <c r="T29" s="89"/>
      <c r="Z29" s="89"/>
    </row>
    <row r="30" spans="1:27">
      <c r="K30" s="134"/>
      <c r="L30" s="133"/>
      <c r="M30" s="134"/>
      <c r="O30" s="89"/>
      <c r="P30" s="89"/>
      <c r="R30" s="89"/>
      <c r="S30" s="89"/>
      <c r="T30" s="89"/>
      <c r="Z30" s="89"/>
    </row>
  </sheetData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L8:N8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conditionalFormatting sqref="K23">
    <cfRule type="timePeriod" dxfId="1" priority="2" stopIfTrue="1" timePeriod="last7Days">
      <formula>AND(TODAY()-FLOOR(K23,1)&lt;=6,FLOOR(K23,1)&lt;=TODAY())</formula>
    </cfRule>
  </conditionalFormatting>
  <conditionalFormatting sqref="K23">
    <cfRule type="timePeriod" dxfId="0" priority="1" timePeriod="thisWeek">
      <formula>AND(TODAY()-ROUNDDOWN(K23,0)&lt;=WEEKDAY(TODAY())-1,ROUNDDOWN(K23,0)-TODAY()&lt;=7-WEEKDAY(TODAY()))</formula>
    </cfRule>
  </conditionalFormatting>
  <pageMargins left="0.28999999999999998" right="0.15748031496062992" top="0.17" bottom="0.15748031496062992" header="0.17" footer="0.15748031496062992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34</vt:i4>
      </vt:variant>
    </vt:vector>
  </HeadingPairs>
  <TitlesOfParts>
    <vt:vector size="52" baseType="lpstr">
      <vt:lpstr>МЛ</vt:lpstr>
      <vt:lpstr>1.3</vt:lpstr>
      <vt:lpstr>1.3 оз</vt:lpstr>
      <vt:lpstr>КПП</vt:lpstr>
      <vt:lpstr>КПдОЗ</vt:lpstr>
      <vt:lpstr>КПд</vt:lpstr>
      <vt:lpstr>КПд п</vt:lpstr>
      <vt:lpstr>ППА д</vt:lpstr>
      <vt:lpstr>ППА д (2)</vt:lpstr>
      <vt:lpstr>ППАоз</vt:lpstr>
      <vt:lpstr>ППА п</vt:lpstr>
      <vt:lpstr>ППю л</vt:lpstr>
      <vt:lpstr>ППю оз</vt:lpstr>
      <vt:lpstr>ППю</vt:lpstr>
      <vt:lpstr>КПюн</vt:lpstr>
      <vt:lpstr>КПюн оз</vt:lpstr>
      <vt:lpstr>Выбор</vt:lpstr>
      <vt:lpstr>Судейская</vt:lpstr>
      <vt:lpstr>'1.3'!Заголовки_для_печати</vt:lpstr>
      <vt:lpstr>'1.3 оз'!Заголовки_для_печати</vt:lpstr>
      <vt:lpstr>Выбор!Заголовки_для_печати</vt:lpstr>
      <vt:lpstr>КПд!Заголовки_для_печати</vt:lpstr>
      <vt:lpstr>'КПд п'!Заголовки_для_печати</vt:lpstr>
      <vt:lpstr>КПдОЗ!Заголовки_для_печати</vt:lpstr>
      <vt:lpstr>КПП!Заголовки_для_печати</vt:lpstr>
      <vt:lpstr>КПюн!Заголовки_для_печати</vt:lpstr>
      <vt:lpstr>'КПюн оз'!Заголовки_для_печати</vt:lpstr>
      <vt:lpstr>'ППА д'!Заголовки_для_печати</vt:lpstr>
      <vt:lpstr>'ППА д (2)'!Заголовки_для_печати</vt:lpstr>
      <vt:lpstr>'ППА п'!Заголовки_для_печати</vt:lpstr>
      <vt:lpstr>ППАоз!Заголовки_для_печати</vt:lpstr>
      <vt:lpstr>ППю!Заголовки_для_печати</vt:lpstr>
      <vt:lpstr>'ППю л'!Заголовки_для_печати</vt:lpstr>
      <vt:lpstr>'ППю оз'!Заголовки_для_печати</vt:lpstr>
      <vt:lpstr>'1.3'!Область_печати</vt:lpstr>
      <vt:lpstr>'1.3 оз'!Область_печати</vt:lpstr>
      <vt:lpstr>Выбор!Область_печати</vt:lpstr>
      <vt:lpstr>КПд!Область_печати</vt:lpstr>
      <vt:lpstr>'КПд п'!Область_печати</vt:lpstr>
      <vt:lpstr>КПдОЗ!Область_печати</vt:lpstr>
      <vt:lpstr>КПП!Область_печати</vt:lpstr>
      <vt:lpstr>КПюн!Область_печати</vt:lpstr>
      <vt:lpstr>'КПюн оз'!Область_печати</vt:lpstr>
      <vt:lpstr>МЛ!Область_печати</vt:lpstr>
      <vt:lpstr>'ППА д'!Область_печати</vt:lpstr>
      <vt:lpstr>'ППА д (2)'!Область_печати</vt:lpstr>
      <vt:lpstr>'ППА п'!Область_печати</vt:lpstr>
      <vt:lpstr>ППАоз!Область_печати</vt:lpstr>
      <vt:lpstr>ППю!Область_печати</vt:lpstr>
      <vt:lpstr>'ППю л'!Область_печати</vt:lpstr>
      <vt:lpstr>'ППю оз'!Область_печати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Alevtina</cp:lastModifiedBy>
  <cp:lastPrinted>2023-07-22T15:44:56Z</cp:lastPrinted>
  <dcterms:created xsi:type="dcterms:W3CDTF">2015-04-26T07:55:09Z</dcterms:created>
  <dcterms:modified xsi:type="dcterms:W3CDTF">2023-07-22T15:46:09Z</dcterms:modified>
</cp:coreProperties>
</file>