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87" r:id="rId1"/>
    <sheet name="ОП1 д" sheetId="78" r:id="rId2"/>
    <sheet name="ОП2 п" sheetId="92" r:id="rId3"/>
    <sheet name="ОП2 д" sheetId="94" r:id="rId4"/>
    <sheet name="ППдА" sheetId="35" r:id="rId5"/>
    <sheet name="ППдА ок" sheetId="73" r:id="rId6"/>
    <sheet name="КПд д" sheetId="95" r:id="rId7"/>
    <sheet name="КПд ок" sheetId="76" r:id="rId8"/>
    <sheet name="ППЮн" sheetId="82" r:id="rId9"/>
    <sheet name="ППЮн ок" sheetId="91" r:id="rId10"/>
    <sheet name="Судейская " sheetId="26" r:id="rId11"/>
  </sheets>
  <definedNames>
    <definedName name="_xlnm._FilterDatabase" localSheetId="0" hidden="1">МЛ!$A$6:$L$34</definedName>
    <definedName name="_xlnm.Print_Area" localSheetId="0">МЛ!$A$1:$L$42</definedName>
  </definedNames>
  <calcPr calcId="125725"/>
</workbook>
</file>

<file path=xl/calcChain.xml><?xml version="1.0" encoding="utf-8"?>
<calcChain xmlns="http://schemas.openxmlformats.org/spreadsheetml/2006/main">
  <c r="W15" i="92"/>
  <c r="W12"/>
  <c r="W13"/>
  <c r="S15"/>
  <c r="S12"/>
  <c r="S13"/>
  <c r="P15"/>
  <c r="P12"/>
  <c r="P13"/>
  <c r="M15"/>
  <c r="M12"/>
  <c r="M13"/>
  <c r="W14" i="82"/>
  <c r="W12"/>
  <c r="P14"/>
  <c r="P12"/>
  <c r="M14"/>
  <c r="M12"/>
  <c r="S14"/>
  <c r="S12"/>
  <c r="W13" i="91"/>
  <c r="W12"/>
  <c r="S13"/>
  <c r="S12"/>
  <c r="P13"/>
  <c r="P12"/>
  <c r="M13"/>
  <c r="M12"/>
  <c r="S12" i="95"/>
  <c r="T12" s="1"/>
  <c r="M12"/>
  <c r="T13"/>
  <c r="Z13" s="1"/>
  <c r="S13"/>
  <c r="N13"/>
  <c r="M13"/>
  <c r="S13" i="76"/>
  <c r="T13" s="1"/>
  <c r="S14"/>
  <c r="T14" s="1"/>
  <c r="S15"/>
  <c r="T15" s="1"/>
  <c r="S12"/>
  <c r="T12" s="1"/>
  <c r="S17"/>
  <c r="T17" s="1"/>
  <c r="M13"/>
  <c r="M14"/>
  <c r="M15"/>
  <c r="M12"/>
  <c r="M17"/>
  <c r="M16"/>
  <c r="N14" s="1"/>
  <c r="S12" i="73"/>
  <c r="T12" s="1"/>
  <c r="S14"/>
  <c r="T14" s="1"/>
  <c r="S18"/>
  <c r="T18" s="1"/>
  <c r="S15"/>
  <c r="T15" s="1"/>
  <c r="S19"/>
  <c r="T19" s="1"/>
  <c r="S17"/>
  <c r="T17" s="1"/>
  <c r="S16"/>
  <c r="T16" s="1"/>
  <c r="S20"/>
  <c r="T20" s="1"/>
  <c r="M12"/>
  <c r="Z12" s="1"/>
  <c r="M14"/>
  <c r="Z14" s="1"/>
  <c r="M18"/>
  <c r="Z18" s="1"/>
  <c r="M15"/>
  <c r="Z15" s="1"/>
  <c r="M19"/>
  <c r="Z19" s="1"/>
  <c r="M17"/>
  <c r="Z17" s="1"/>
  <c r="M16"/>
  <c r="Z16" s="1"/>
  <c r="M20"/>
  <c r="S15" i="35"/>
  <c r="T15" s="1"/>
  <c r="S14"/>
  <c r="T14" s="1"/>
  <c r="S17"/>
  <c r="T17" s="1"/>
  <c r="S13"/>
  <c r="T13" s="1"/>
  <c r="S12"/>
  <c r="T12" s="1"/>
  <c r="M15"/>
  <c r="M14"/>
  <c r="M17"/>
  <c r="M13"/>
  <c r="M12"/>
  <c r="W13" i="94"/>
  <c r="S13"/>
  <c r="P13"/>
  <c r="M13"/>
  <c r="W12"/>
  <c r="S12"/>
  <c r="T12" s="1"/>
  <c r="P12"/>
  <c r="Q12" s="1"/>
  <c r="M12"/>
  <c r="S14" i="92"/>
  <c r="P14"/>
  <c r="M14"/>
  <c r="W14"/>
  <c r="S12" i="78"/>
  <c r="P12"/>
  <c r="M12"/>
  <c r="W14" i="91"/>
  <c r="S14"/>
  <c r="T14" s="1"/>
  <c r="P14"/>
  <c r="M14"/>
  <c r="N12" l="1"/>
  <c r="N13"/>
  <c r="T13"/>
  <c r="Q14"/>
  <c r="Y12"/>
  <c r="Y13"/>
  <c r="Y12" i="82"/>
  <c r="Y14"/>
  <c r="Q13" i="91"/>
  <c r="T12"/>
  <c r="Q12"/>
  <c r="Z17" i="76"/>
  <c r="Z20" i="73"/>
  <c r="Z12" i="76"/>
  <c r="Z15"/>
  <c r="Z14" i="35"/>
  <c r="Z17"/>
  <c r="Z12"/>
  <c r="N13" i="76"/>
  <c r="Z14"/>
  <c r="Z13"/>
  <c r="N17"/>
  <c r="N15"/>
  <c r="N12"/>
  <c r="Z13" i="35"/>
  <c r="Z15"/>
  <c r="Q12" i="92"/>
  <c r="Y13"/>
  <c r="Y13" i="94"/>
  <c r="Y12"/>
  <c r="A13" s="1"/>
  <c r="T15" i="92"/>
  <c r="T12"/>
  <c r="Y12"/>
  <c r="N12"/>
  <c r="Y15"/>
  <c r="Q13"/>
  <c r="Q15"/>
  <c r="T13"/>
  <c r="N13"/>
  <c r="N15"/>
  <c r="Z12" i="95"/>
  <c r="U12"/>
  <c r="U13"/>
  <c r="N12"/>
  <c r="N12" i="94"/>
  <c r="A12"/>
  <c r="N13"/>
  <c r="Q13"/>
  <c r="T13"/>
  <c r="T14" i="92"/>
  <c r="Q14"/>
  <c r="N14"/>
  <c r="Y14"/>
  <c r="Y14" i="91"/>
  <c r="N14"/>
  <c r="A12" i="92" l="1"/>
  <c r="A15"/>
  <c r="A13"/>
  <c r="A12" i="91"/>
  <c r="A13"/>
  <c r="A14"/>
  <c r="A12" i="95"/>
  <c r="A13"/>
  <c r="A14" i="92"/>
  <c r="W12" i="78"/>
  <c r="Y12"/>
  <c r="Q12" l="1"/>
  <c r="T12"/>
  <c r="N12"/>
  <c r="W13" i="82" l="1"/>
  <c r="S13"/>
  <c r="P13"/>
  <c r="M13"/>
  <c r="S13" i="73"/>
  <c r="T13" s="1"/>
  <c r="M13"/>
  <c r="S16" i="76"/>
  <c r="T16" s="1"/>
  <c r="T12" i="82" l="1"/>
  <c r="T14"/>
  <c r="Q12"/>
  <c r="Q14"/>
  <c r="N14"/>
  <c r="N12"/>
  <c r="U13" i="76"/>
  <c r="U15"/>
  <c r="U17"/>
  <c r="U14"/>
  <c r="U12"/>
  <c r="U19" i="73"/>
  <c r="U12"/>
  <c r="U17"/>
  <c r="U14"/>
  <c r="U16"/>
  <c r="U18"/>
  <c r="U20"/>
  <c r="U15"/>
  <c r="N19"/>
  <c r="N12"/>
  <c r="N17"/>
  <c r="N14"/>
  <c r="N16"/>
  <c r="N18"/>
  <c r="N20"/>
  <c r="N15"/>
  <c r="Y13" i="82"/>
  <c r="T13"/>
  <c r="Q13"/>
  <c r="U16" i="76"/>
  <c r="Z13" i="73"/>
  <c r="U13"/>
  <c r="N13"/>
  <c r="N13" i="82"/>
  <c r="Z16" i="76"/>
  <c r="A12" s="1"/>
  <c r="N16"/>
  <c r="A14" i="82" l="1"/>
  <c r="A13"/>
  <c r="A12"/>
  <c r="A13" i="76"/>
  <c r="A15"/>
  <c r="A17"/>
  <c r="A14"/>
  <c r="A12" i="73"/>
  <c r="A17"/>
  <c r="A14"/>
  <c r="A18"/>
  <c r="A19"/>
  <c r="A15"/>
  <c r="A20"/>
  <c r="A16"/>
  <c r="A16" i="76"/>
  <c r="A13" i="73"/>
  <c r="M16" i="35"/>
  <c r="S16"/>
  <c r="T16" s="1"/>
  <c r="N15" l="1"/>
  <c r="N17"/>
  <c r="N12"/>
  <c r="N14"/>
  <c r="N13"/>
  <c r="U14"/>
  <c r="U13"/>
  <c r="U15"/>
  <c r="U12"/>
  <c r="U17"/>
  <c r="N16"/>
  <c r="Z16"/>
  <c r="U16"/>
  <c r="A17" l="1"/>
  <c r="A13"/>
  <c r="A12"/>
  <c r="A14"/>
  <c r="A15"/>
  <c r="A16"/>
</calcChain>
</file>

<file path=xl/sharedStrings.xml><?xml version="1.0" encoding="utf-8"?>
<sst xmlns="http://schemas.openxmlformats.org/spreadsheetml/2006/main" count="1054" uniqueCount="268">
  <si>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</si>
  <si>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</si>
  <si>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</si>
  <si>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</si>
  <si>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</si>
  <si>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</si>
  <si>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</si>
  <si>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</si>
  <si>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Езда</t>
  </si>
  <si>
    <t>Мастер-лист</t>
  </si>
  <si>
    <t>№ лошади</t>
  </si>
  <si>
    <t>Отметка ветеринарной инспекции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</si>
  <si>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</si>
  <si>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</si>
  <si>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</si>
  <si>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</si>
  <si>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</si>
  <si>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</si>
  <si>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</si>
  <si>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</si>
  <si>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</si>
  <si>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</si>
  <si>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</si>
  <si>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</si>
  <si>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</si>
  <si>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</si>
  <si>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</si>
  <si>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</si>
  <si>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</si>
  <si>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</si>
  <si>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</si>
  <si>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</si>
  <si>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</si>
  <si>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</si>
  <si>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</si>
  <si>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Директор турнира</t>
  </si>
  <si>
    <t>Общее впечатление</t>
  </si>
  <si>
    <t>С</t>
  </si>
  <si>
    <t>Выездка (высота в холке до 150 см)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</si>
  <si>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</si>
  <si>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</si>
  <si>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</si>
  <si>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</si>
  <si>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</si>
  <si>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</si>
  <si>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Выездка - малый круг</t>
  </si>
  <si>
    <t>Член Гранд Жюри</t>
  </si>
  <si>
    <t>Блюменталь Н.А.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</si>
  <si>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</si>
  <si>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</si>
  <si>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>Технические ошибки</t>
  </si>
  <si>
    <t>Шеф-стюард</t>
  </si>
  <si>
    <t>СПРАВКА о составе судейской коллегии</t>
  </si>
  <si>
    <t>Состав судейской коллегии</t>
  </si>
  <si>
    <t>1Ю</t>
  </si>
  <si>
    <t>2Ю</t>
  </si>
  <si>
    <t>КСК "Приор" / 
Ленинградская область</t>
  </si>
  <si>
    <t>самостоятельно</t>
  </si>
  <si>
    <t>КСК "Виннер", Ленинградская область</t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</si>
  <si>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</si>
  <si>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t>033112</t>
  </si>
  <si>
    <t>026400</t>
  </si>
  <si>
    <t>Тюгаева А.</t>
  </si>
  <si>
    <t>Архипенко Н.</t>
  </si>
  <si>
    <r>
      <t xml:space="preserve">РЕШЕТНИКОВА </t>
    </r>
    <r>
      <rPr>
        <sz val="9"/>
        <rFont val="Verdana"/>
        <family val="2"/>
        <charset val="204"/>
      </rPr>
      <t>Ева, 2014</t>
    </r>
  </si>
  <si>
    <t>006914</t>
  </si>
  <si>
    <t>Короткевич Д.</t>
  </si>
  <si>
    <t>КСК "Нева" / 
Ленинградская область</t>
  </si>
  <si>
    <t>Калинина О.</t>
  </si>
  <si>
    <t>3Ю</t>
  </si>
  <si>
    <t>КСК "Велес" / 
Санкт-Петербург</t>
  </si>
  <si>
    <t>011857</t>
  </si>
  <si>
    <t>Локтионов В.</t>
  </si>
  <si>
    <t>Горбачева М.</t>
  </si>
  <si>
    <r>
      <t>ШЕЙМАС</t>
    </r>
    <r>
      <rPr>
        <sz val="9"/>
        <rFont val="Verdana"/>
        <family val="2"/>
        <charset val="204"/>
      </rPr>
      <t>-08 (127), мер., сол., уэльск. пони, Шемрок Империал, Нидерланды</t>
    </r>
  </si>
  <si>
    <t>010340</t>
  </si>
  <si>
    <r>
      <t xml:space="preserve">БУЛАШЕВИЧ </t>
    </r>
    <r>
      <rPr>
        <sz val="9"/>
        <rFont val="Verdana"/>
        <family val="2"/>
        <charset val="204"/>
      </rPr>
      <t>Анна</t>
    </r>
  </si>
  <si>
    <t>092499</t>
  </si>
  <si>
    <r>
      <t>ШЕНГАРД</t>
    </r>
    <r>
      <rPr>
        <sz val="9"/>
        <rFont val="Verdana"/>
        <family val="2"/>
        <charset val="204"/>
      </rPr>
      <t>-08, мер., сер., спорт. помесь, Шерон, Россия</t>
    </r>
  </si>
  <si>
    <t>010648</t>
  </si>
  <si>
    <t>Максимова Н.</t>
  </si>
  <si>
    <t>Федорова Ю.</t>
  </si>
  <si>
    <t>КСК "Виннер" / 
Ленинградская область</t>
  </si>
  <si>
    <r>
      <t xml:space="preserve">ПАРАМОНОВА </t>
    </r>
    <r>
      <rPr>
        <sz val="9"/>
        <rFont val="Verdana"/>
        <family val="2"/>
        <charset val="204"/>
      </rPr>
      <t>Елена, 2008</t>
    </r>
  </si>
  <si>
    <t>065908</t>
  </si>
  <si>
    <r>
      <t>ПОДЕРОСО</t>
    </r>
    <r>
      <rPr>
        <sz val="9"/>
        <rFont val="Verdana"/>
        <family val="2"/>
        <charset val="204"/>
      </rPr>
      <t>-07, мер., сер., андалуз., Галико, Испания</t>
    </r>
  </si>
  <si>
    <t>025878</t>
  </si>
  <si>
    <r>
      <t xml:space="preserve">КАЛИНИНА </t>
    </r>
    <r>
      <rPr>
        <sz val="9"/>
        <rFont val="Verdana"/>
        <family val="2"/>
        <charset val="204"/>
      </rPr>
      <t>Ольга</t>
    </r>
  </si>
  <si>
    <t>011893</t>
  </si>
  <si>
    <t>025532</t>
  </si>
  <si>
    <t>Семенова И.</t>
  </si>
  <si>
    <r>
      <t xml:space="preserve">НОВИЦКАЯ </t>
    </r>
    <r>
      <rPr>
        <sz val="9"/>
        <rFont val="Verdana"/>
        <family val="2"/>
        <charset val="204"/>
      </rPr>
      <t>Лина, 2008</t>
    </r>
  </si>
  <si>
    <t>054208</t>
  </si>
  <si>
    <r>
      <t>ФАРДУС</t>
    </r>
    <r>
      <rPr>
        <sz val="9"/>
        <rFont val="Verdana"/>
        <family val="2"/>
        <charset val="204"/>
      </rPr>
      <t>-09, мер., вор., латв., Фондс, Латвия</t>
    </r>
  </si>
  <si>
    <t>015093</t>
  </si>
  <si>
    <t>Приходько Е.</t>
  </si>
  <si>
    <t>Зюльковская Е.</t>
  </si>
  <si>
    <t>Предварительный приз - юноши / Открытый класс</t>
  </si>
  <si>
    <r>
      <t xml:space="preserve">ВСЕВОЛОЖСКИЕ КОННЫЕ ИГРЫ 2023, ЭТАП
«WINNER CUP»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</si>
  <si>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t xml:space="preserve">Тимова К.А. </t>
  </si>
  <si>
    <t>Выездка - большой круг, выездка - малый круг, выездка - на лошади до 6 лет,
 выездка (высота в холке до 150 см)</t>
  </si>
  <si>
    <t>КСК "Виннер"/
Ленинградская область</t>
  </si>
  <si>
    <t>018603</t>
  </si>
  <si>
    <t>Громова О.</t>
  </si>
  <si>
    <r>
      <t xml:space="preserve">ФЕДОРОВА </t>
    </r>
    <r>
      <rPr>
        <sz val="9"/>
        <rFont val="Verdana"/>
        <family val="2"/>
        <charset val="204"/>
      </rPr>
      <t>Александра, 2008</t>
    </r>
  </si>
  <si>
    <t>000708</t>
  </si>
  <si>
    <t>КСК "Виннер"/
Санкт-Петербург</t>
  </si>
  <si>
    <t>Ершова К.</t>
  </si>
  <si>
    <t>Мирецкая И.</t>
  </si>
  <si>
    <r>
      <t>КОРОНА ИМПЕРИИ-</t>
    </r>
    <r>
      <rPr>
        <sz val="9"/>
        <rFont val="Verdana"/>
        <family val="2"/>
        <charset val="204"/>
      </rPr>
      <t>17. коб., св.-рыж., орл. рыс., Перспективный, Россия</t>
    </r>
  </si>
  <si>
    <t>Республика Карелия</t>
  </si>
  <si>
    <r>
      <t xml:space="preserve">ПУШКИНА </t>
    </r>
    <r>
      <rPr>
        <sz val="9"/>
        <rFont val="Verdana"/>
        <family val="2"/>
        <charset val="204"/>
      </rPr>
      <t>Амелия, 2013</t>
    </r>
  </si>
  <si>
    <t>110813</t>
  </si>
  <si>
    <r>
      <t>ЛАРА КРОФТ</t>
    </r>
    <r>
      <rPr>
        <sz val="9"/>
        <rFont val="Verdana"/>
        <family val="2"/>
        <charset val="204"/>
      </rPr>
      <t>-13 (128), коб., вор., уэльск. пони, Йсселвиедтс Каспаров, Россия</t>
    </r>
  </si>
  <si>
    <t>020562</t>
  </si>
  <si>
    <t>Епишин В.</t>
  </si>
  <si>
    <r>
      <t xml:space="preserve">ОСИПОВА </t>
    </r>
    <r>
      <rPr>
        <sz val="9"/>
        <rFont val="Verdana"/>
        <family val="2"/>
        <charset val="204"/>
      </rPr>
      <t>Кристина, 2007</t>
    </r>
  </si>
  <si>
    <t>099607</t>
  </si>
  <si>
    <r>
      <t>БАЯЗЕТ</t>
    </r>
    <r>
      <rPr>
        <sz val="9"/>
        <rFont val="Verdana"/>
        <family val="2"/>
        <charset val="204"/>
      </rPr>
      <t>-07, жер., карак., полукр., Березняк, Россия</t>
    </r>
  </si>
  <si>
    <t>012837</t>
  </si>
  <si>
    <t>Худякова Е.</t>
  </si>
  <si>
    <t>КСК "Виктори Хорс Клаб" /
Санкт-Петербург</t>
  </si>
  <si>
    <r>
      <t>ЦЕНТУРИОН</t>
    </r>
    <r>
      <rPr>
        <sz val="9"/>
        <rFont val="Verdana"/>
        <family val="2"/>
        <charset val="204"/>
      </rPr>
      <t>-15 (135), мер., бур., уэльск.пони, Грейт Дэй Бай Верона, Россия</t>
    </r>
  </si>
  <si>
    <r>
      <t xml:space="preserve">ГАРНИК </t>
    </r>
    <r>
      <rPr>
        <sz val="9"/>
        <rFont val="Verdana"/>
        <family val="2"/>
        <charset val="204"/>
      </rPr>
      <t>Виктория</t>
    </r>
  </si>
  <si>
    <t>017698</t>
  </si>
  <si>
    <r>
      <t>ПРИНЦЕССА</t>
    </r>
    <r>
      <rPr>
        <sz val="9"/>
        <rFont val="Verdana"/>
        <family val="2"/>
        <charset val="204"/>
      </rPr>
      <t>-12, коб., рыж., полукр., Прибой, Краснодарский край</t>
    </r>
  </si>
  <si>
    <t>011491</t>
  </si>
  <si>
    <t>Пушкин А.</t>
  </si>
  <si>
    <r>
      <t xml:space="preserve">ВАСИЛЬЕВ </t>
    </r>
    <r>
      <rPr>
        <sz val="9"/>
        <rFont val="Verdana"/>
        <family val="2"/>
        <charset val="204"/>
      </rPr>
      <t>Роман, 2014</t>
    </r>
  </si>
  <si>
    <t>001414</t>
  </si>
  <si>
    <r>
      <t>СПРИНГ СТАРС ЯРНО</t>
    </r>
    <r>
      <rPr>
        <sz val="9"/>
        <rFont val="Verdana"/>
        <family val="2"/>
        <charset val="204"/>
      </rPr>
      <t>-07 (129) жер., гн., уэльск.пони, Воллингс Данте, Нидерланды</t>
    </r>
  </si>
  <si>
    <t>010723</t>
  </si>
  <si>
    <t>Меркулова О.</t>
  </si>
  <si>
    <t>Дехтерева Е.</t>
  </si>
  <si>
    <t>КСК "Дубки" /
Санкт-Петербург</t>
  </si>
  <si>
    <r>
      <t>КУФА ЭЛЬ ДЖИБРИЛ</t>
    </r>
    <r>
      <rPr>
        <sz val="9"/>
        <rFont val="Verdana"/>
        <family val="2"/>
        <charset val="204"/>
      </rPr>
      <t>-08 (121), мер., рыже-чал., уэльск. пони, Стардаст, Финляндия</t>
    </r>
  </si>
  <si>
    <t>011342</t>
  </si>
  <si>
    <t>СПб ГБУК "ПКиО Дубки"</t>
  </si>
  <si>
    <r>
      <t>СПОРТИШ ДРАЙВ ФОН БАСС</t>
    </r>
    <r>
      <rPr>
        <sz val="9"/>
        <rFont val="Verdana"/>
        <family val="2"/>
        <charset val="204"/>
      </rPr>
      <t>-14 (127), жер., сер.,  уэльс. пони, Спортиш Сплендор, Россия</t>
    </r>
  </si>
  <si>
    <t xml:space="preserve">Предварительный приз - юноши </t>
  </si>
  <si>
    <t>В</t>
  </si>
  <si>
    <t>Блюменталь Н.А. - СС ВК - Санкт-Петербург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</si>
  <si>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мальчики и девочки 9-12 лет</t>
    </r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</si>
  <si>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</si>
  <si>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Ружинская Е.В.</t>
  </si>
  <si>
    <t>СС ВК</t>
  </si>
  <si>
    <t>СС 2К</t>
  </si>
  <si>
    <t>Балабанова М. В.</t>
  </si>
  <si>
    <t>СС 3К</t>
  </si>
  <si>
    <t>КСК "Виктори Хорс Клаб"/
Ленинградская область</t>
  </si>
  <si>
    <t>Предварительный приз - дети. Тест А</t>
  </si>
  <si>
    <t>Предварительный приз - дети. Тест А / Открытый класс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</si>
  <si>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</si>
  <si>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Выездка - большой круг</t>
  </si>
  <si>
    <t>Судья-стюард</t>
  </si>
  <si>
    <t>СС 1К</t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</si>
  <si>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9-12 лет, мальчики и девочки 12-16 лет, мальчики и девочки 10-14 лет,
 юноши и девушки 14-18 лет, юниоры и юниорки 16-21 год, мужчины и женщины</t>
    </r>
  </si>
  <si>
    <t>29 июля 2023 г.</t>
  </si>
  <si>
    <r>
      <t>ПОРТЛЕНД</t>
    </r>
    <r>
      <rPr>
        <sz val="9"/>
        <rFont val="Verdana"/>
        <family val="2"/>
        <charset val="204"/>
      </rPr>
      <t>-09, мер., рыж., трак., Хохотун, ЗАО "Кировский КЗ"</t>
    </r>
  </si>
  <si>
    <t>013069</t>
  </si>
  <si>
    <t>Маркова Ю.</t>
  </si>
  <si>
    <r>
      <t xml:space="preserve">ВАСИЛЬЕВА </t>
    </r>
    <r>
      <rPr>
        <sz val="9"/>
        <rFont val="Verdana"/>
        <family val="2"/>
        <charset val="204"/>
      </rPr>
      <t>Валерия</t>
    </r>
  </si>
  <si>
    <t>031084</t>
  </si>
  <si>
    <r>
      <t>ДАНХИЛЛ</t>
    </r>
    <r>
      <rPr>
        <sz val="9"/>
        <rFont val="Verdana"/>
        <family val="2"/>
        <charset val="204"/>
      </rPr>
      <t>-05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мер., гнед., полукр., Дамаск, Россия</t>
    </r>
  </si>
  <si>
    <t>005877</t>
  </si>
  <si>
    <t>Гришанович О.</t>
  </si>
  <si>
    <r>
      <t xml:space="preserve">ЛАДИКОВА </t>
    </r>
    <r>
      <rPr>
        <sz val="9"/>
        <rFont val="Verdana"/>
        <family val="2"/>
        <charset val="204"/>
      </rPr>
      <t>Ирина, 2008</t>
    </r>
  </si>
  <si>
    <t>075608</t>
  </si>
  <si>
    <r>
      <t>АЛИБИ ДИ</t>
    </r>
    <r>
      <rPr>
        <sz val="9"/>
        <rFont val="Verdana"/>
        <family val="2"/>
        <charset val="204"/>
      </rPr>
      <t>-10 (132), коб., сер., уэльск. пони, Ветчзичт Хейвл, Нидерланды</t>
    </r>
  </si>
  <si>
    <t>Селезнев Р.</t>
  </si>
  <si>
    <r>
      <t>ЕЛЬЦИНА</t>
    </r>
    <r>
      <rPr>
        <sz val="9"/>
        <rFont val="Verdana"/>
        <family val="2"/>
        <charset val="204"/>
      </rPr>
      <t xml:space="preserve"> Ксения, 2010</t>
    </r>
  </si>
  <si>
    <t>085110</t>
  </si>
  <si>
    <r>
      <t>КАЛИПСО</t>
    </r>
    <r>
      <rPr>
        <sz val="9"/>
        <rFont val="Verdana"/>
        <family val="2"/>
        <charset val="204"/>
      </rPr>
      <t>-10, коб., т.гнед., полукр., Кодекс, Россия</t>
    </r>
  </si>
  <si>
    <t>016890</t>
  </si>
  <si>
    <t>Шепов А.</t>
  </si>
  <si>
    <t>Кодык Е.</t>
  </si>
  <si>
    <r>
      <t xml:space="preserve">НАЛИВАЙКО </t>
    </r>
    <r>
      <rPr>
        <sz val="9"/>
        <rFont val="Verdana"/>
        <family val="2"/>
        <charset val="204"/>
      </rPr>
      <t>Анастасия</t>
    </r>
  </si>
  <si>
    <t>021697</t>
  </si>
  <si>
    <r>
      <t>ПЛЕСКОВ-</t>
    </r>
    <r>
      <rPr>
        <sz val="9"/>
        <rFont val="Verdana"/>
        <family val="2"/>
        <charset val="204"/>
      </rPr>
      <t>14, мер., сер., полукр., Пергам, Россия</t>
    </r>
  </si>
  <si>
    <t>017202</t>
  </si>
  <si>
    <t>Наливайко А.</t>
  </si>
  <si>
    <t>КСК "Олимп" /
Ленинградская область</t>
  </si>
  <si>
    <r>
      <t xml:space="preserve">КУПРЯШИНА </t>
    </r>
    <r>
      <rPr>
        <sz val="9"/>
        <rFont val="Verdana"/>
        <family val="2"/>
        <charset val="204"/>
      </rPr>
      <t>Елизавета, 2009</t>
    </r>
  </si>
  <si>
    <t>088409</t>
  </si>
  <si>
    <r>
      <t>ПРУДЭНТ</t>
    </r>
    <r>
      <rPr>
        <sz val="9"/>
        <rFont val="Verdana"/>
        <family val="2"/>
        <charset val="204"/>
      </rPr>
      <t>-07,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сер., ганн., Дрейф, Россия</t>
    </r>
  </si>
  <si>
    <t>010441</t>
  </si>
  <si>
    <t>Сергеева М.</t>
  </si>
  <si>
    <t>КСК "Олимп" /
Санкт-Петербург</t>
  </si>
  <si>
    <r>
      <t>НОВИКОВА</t>
    </r>
    <r>
      <rPr>
        <sz val="9"/>
        <rFont val="Verdana"/>
        <family val="2"/>
        <charset val="204"/>
      </rPr>
      <t xml:space="preserve"> Кристина</t>
    </r>
  </si>
  <si>
    <t>027093</t>
  </si>
  <si>
    <r>
      <t>КЛИНТОРД II</t>
    </r>
    <r>
      <rPr>
        <sz val="9"/>
        <rFont val="Verdana"/>
        <family val="2"/>
        <charset val="204"/>
      </rPr>
      <t>-06, мер., сер., голшт., Клинтон I, Германия</t>
    </r>
  </si>
  <si>
    <t>018352</t>
  </si>
  <si>
    <t>Лебедева И.</t>
  </si>
  <si>
    <r>
      <t>ДРИМ ГЕЛ</t>
    </r>
    <r>
      <rPr>
        <sz val="9"/>
        <rFont val="Verdana"/>
        <family val="2"/>
        <charset val="204"/>
      </rPr>
      <t>-08, коб., гнед., KWPN, Zento, Нидерланды</t>
    </r>
  </si>
  <si>
    <t>009953</t>
  </si>
  <si>
    <t>Пинт В.</t>
  </si>
  <si>
    <t>КСК "Виннер"  /
Ленинградская область</t>
  </si>
  <si>
    <t>034086</t>
  </si>
  <si>
    <r>
      <t>ИВАНОВА</t>
    </r>
    <r>
      <rPr>
        <sz val="9"/>
        <rFont val="Verdana"/>
        <family val="2"/>
        <charset val="204"/>
      </rPr>
      <t xml:space="preserve"> Мария</t>
    </r>
  </si>
  <si>
    <r>
      <t>ВАСИЛЬЕВА</t>
    </r>
    <r>
      <rPr>
        <sz val="9"/>
        <rFont val="Verdana"/>
        <family val="2"/>
        <charset val="204"/>
      </rPr>
      <t xml:space="preserve"> Ирина</t>
    </r>
  </si>
  <si>
    <t>006976</t>
  </si>
  <si>
    <r>
      <t>МОНОМАХ</t>
    </r>
    <r>
      <rPr>
        <sz val="9"/>
        <rFont val="Verdana"/>
        <family val="2"/>
        <charset val="204"/>
      </rPr>
      <t xml:space="preserve">-13, жер., гнед., трак., Хозарган, Россия </t>
    </r>
  </si>
  <si>
    <t>017444</t>
  </si>
  <si>
    <t>Жуков А.</t>
  </si>
  <si>
    <t>ч/в/
 Ленинградская область</t>
  </si>
  <si>
    <t>ч/в/
Ленинградская область</t>
  </si>
  <si>
    <r>
      <t xml:space="preserve">ГАПЛИКОВА </t>
    </r>
    <r>
      <rPr>
        <sz val="9"/>
        <rFont val="Verdana"/>
        <family val="2"/>
        <charset val="204"/>
      </rPr>
      <t>Мария, 2011</t>
    </r>
  </si>
  <si>
    <r>
      <t>МЭДХЕН</t>
    </r>
    <r>
      <rPr>
        <sz val="9"/>
        <rFont val="Verdana"/>
        <family val="2"/>
        <charset val="204"/>
      </rPr>
      <t>-10,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рыж., полукр., Максимус, Россия</t>
    </r>
  </si>
  <si>
    <t>011314</t>
  </si>
  <si>
    <t>Ливанова В.</t>
  </si>
  <si>
    <r>
      <t>ЛАВРЕНТЬЕВА</t>
    </r>
    <r>
      <rPr>
        <sz val="9"/>
        <rFont val="Verdana"/>
        <family val="2"/>
        <charset val="204"/>
      </rPr>
      <t xml:space="preserve"> Агата, 2012</t>
    </r>
  </si>
  <si>
    <r>
      <t>ВАСИЛЬЕВА</t>
    </r>
    <r>
      <rPr>
        <sz val="9"/>
        <rFont val="Verdana"/>
        <family val="2"/>
        <charset val="204"/>
      </rPr>
      <t xml:space="preserve"> Анна</t>
    </r>
  </si>
  <si>
    <t>029189</t>
  </si>
  <si>
    <r>
      <t>КЬЮ НЕЙРО</t>
    </r>
    <r>
      <rPr>
        <sz val="9"/>
        <rFont val="Verdana"/>
        <family val="2"/>
        <charset val="204"/>
      </rPr>
      <t>-14, жер., гн., полукр., Кью Нео, Россия</t>
    </r>
  </si>
  <si>
    <t>017235</t>
  </si>
  <si>
    <t>Васильева А.</t>
  </si>
  <si>
    <t>Кузенкова Р.</t>
  </si>
  <si>
    <t>КСТБ "Виера" / 
Ленинградская область</t>
  </si>
  <si>
    <r>
      <t xml:space="preserve">РОДИНА </t>
    </r>
    <r>
      <rPr>
        <sz val="9"/>
        <rFont val="Verdana"/>
        <family val="2"/>
        <charset val="204"/>
      </rPr>
      <t>Софья, 2010</t>
    </r>
  </si>
  <si>
    <t>037710</t>
  </si>
  <si>
    <r>
      <t>СОФИЯ</t>
    </r>
    <r>
      <rPr>
        <sz val="9"/>
        <rFont val="Verdana"/>
        <family val="2"/>
        <charset val="204"/>
      </rPr>
      <t>-14, коб., сол., хафлингер, Стано, Россия</t>
    </r>
  </si>
  <si>
    <t>025831</t>
  </si>
  <si>
    <t>047504</t>
  </si>
  <si>
    <r>
      <t>РЭД СЛАЙ ФОКС</t>
    </r>
    <r>
      <rPr>
        <sz val="9"/>
        <rFont val="Verdana"/>
        <family val="2"/>
        <charset val="204"/>
      </rPr>
      <t>-14, мер., рыж., полукр., Орс, Россия</t>
    </r>
  </si>
  <si>
    <t>023228</t>
  </si>
  <si>
    <r>
      <t xml:space="preserve">ДОРОДНЫХ </t>
    </r>
    <r>
      <rPr>
        <sz val="9"/>
        <rFont val="Verdana"/>
        <family val="2"/>
        <charset val="204"/>
      </rPr>
      <t>Ольга, 2004</t>
    </r>
  </si>
  <si>
    <t>Дергачева Н.</t>
  </si>
  <si>
    <r>
      <t>ХИМАКОВА</t>
    </r>
    <r>
      <rPr>
        <sz val="9"/>
        <rFont val="Verdana"/>
        <family val="2"/>
        <charset val="204"/>
      </rPr>
      <t xml:space="preserve"> Анна, 2011</t>
    </r>
  </si>
  <si>
    <r>
      <t>ИВАНОВА</t>
    </r>
    <r>
      <rPr>
        <sz val="9"/>
        <rFont val="Verdana"/>
        <family val="2"/>
        <charset val="204"/>
      </rPr>
      <t xml:space="preserve"> Нита, 2011</t>
    </r>
  </si>
  <si>
    <r>
      <t>МИСС ГАЛАКТИКА</t>
    </r>
    <r>
      <rPr>
        <sz val="9"/>
        <rFont val="Verdana"/>
        <family val="2"/>
        <charset val="204"/>
      </rPr>
      <t>-12, коб., вор., полукр., Хай Фай , Россия</t>
    </r>
  </si>
  <si>
    <t>029418</t>
  </si>
  <si>
    <t>097011</t>
  </si>
  <si>
    <r>
      <t>ЗИГАНА</t>
    </r>
    <r>
      <rPr>
        <sz val="10"/>
        <rFont val="Verdana"/>
        <family val="2"/>
        <charset val="204"/>
      </rPr>
      <t>-11, коб., вор., рус. верх., Незнайка, Россия</t>
    </r>
  </si>
  <si>
    <t>020661</t>
  </si>
  <si>
    <t>Вакий В.</t>
  </si>
  <si>
    <t xml:space="preserve">ОБЯЗАТЕЛЬНАЯ ПРОГРАММА №1 (Езда ФКС СПб №1.2)
</t>
  </si>
  <si>
    <t>Н</t>
  </si>
  <si>
    <t>Горбачева И.М. - СС 1К - Ленинградская область</t>
  </si>
  <si>
    <t xml:space="preserve">ОБЯЗАТЕЛЬНАЯ ПРОГРАММА №2 (Езда ФКС СПб №2.2)
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</si>
  <si>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
</t>
    </r>
    <r>
      <rPr>
        <sz val="10"/>
        <rFont val="Verdana"/>
        <family val="2"/>
        <charset val="204"/>
      </rPr>
      <t>мальчики и девочки 10-14 лет</t>
    </r>
  </si>
  <si>
    <r>
      <t>МИСС ГАЛАКТИКА</t>
    </r>
    <r>
      <rPr>
        <sz val="9"/>
        <rFont val="Verdana"/>
        <family val="2"/>
        <charset val="204"/>
      </rPr>
      <t>-12, коб., вор., полукр., Хай Фай, Россия</t>
    </r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</si>
  <si>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</si>
  <si>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юноши и девушки 14-18 лет, мужчины и женщины</t>
    </r>
  </si>
  <si>
    <t>Командный приз - дети / Открытый класс</t>
  </si>
  <si>
    <t xml:space="preserve">Командный приз - дети </t>
  </si>
  <si>
    <t>Горбачева И.М.</t>
  </si>
  <si>
    <t>Кротова Н.В.</t>
  </si>
  <si>
    <t>Новгородская область</t>
  </si>
  <si>
    <t>Волкова Ж.А.</t>
  </si>
  <si>
    <t>Кравченко Н.В.</t>
  </si>
  <si>
    <t>Багдасарян А.А.</t>
  </si>
  <si>
    <t>Член Гранд Жюри, технический делегат</t>
  </si>
  <si>
    <t>Читчик</t>
  </si>
  <si>
    <t>Судья-секретарь</t>
  </si>
  <si>
    <t>Крылова Ю.А.</t>
  </si>
  <si>
    <t>Бойкова Г.А.</t>
  </si>
  <si>
    <t>Мурманская область</t>
  </si>
  <si>
    <t>Стенечкина Е.Л.</t>
  </si>
  <si>
    <t>Ткаченко Л.Н.</t>
  </si>
  <si>
    <t>Горбачева И.М. - СС 1К - Ленинградскя область</t>
  </si>
  <si>
    <t>Ружинская Е.В. - СС 1К - Ленинградскя область</t>
  </si>
  <si>
    <t>ВВ ФКСР</t>
  </si>
  <si>
    <t>Бганцева Ю.С.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</si>
  <si>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Кротова Н. - СС 1К - Ленинградская область, </t>
    </r>
    <r>
      <rPr>
        <b/>
        <sz val="10"/>
        <rFont val="Verdana"/>
        <family val="2"/>
        <charset val="204"/>
      </rPr>
      <t>С - Ружинская Е. - СС ВК - Ленинградская область</t>
    </r>
    <r>
      <rPr>
        <sz val="10"/>
        <rFont val="Verdana"/>
        <family val="2"/>
        <charset val="204"/>
      </rPr>
      <t>, В - Горбачева И. - СС 1К - Ленинградская область</t>
    </r>
  </si>
  <si>
    <r>
      <t>Судьи: С - Горбачева И. - СС 1К - Ленинградская область,</t>
    </r>
    <r>
      <rPr>
        <sz val="10"/>
        <rFont val="Verdana"/>
        <family val="2"/>
        <charset val="204"/>
      </rPr>
      <t xml:space="preserve"> В - Кротова Н. - СС 1К - Ленинградская область, Ружинская Е. - СС ВК - Ленинградская область</t>
    </r>
  </si>
  <si>
    <t>КК "Радена"/
Санкт-Петербург</t>
  </si>
  <si>
    <t>Допущен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</si>
  <si>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Горбачева И. - СС 1К - Ленинградская область, </t>
    </r>
    <r>
      <rPr>
        <b/>
        <sz val="10"/>
        <rFont val="Verdana"/>
        <family val="2"/>
        <charset val="204"/>
      </rPr>
      <t>С - Кротова Н. - СС 1К - Ленинградская область</t>
    </r>
    <r>
      <rPr>
        <sz val="10"/>
        <rFont val="Verdana"/>
        <family val="2"/>
        <charset val="204"/>
      </rPr>
      <t>, В - Ружинская Е. - СС ВК - Ленинградская область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</si>
</sst>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58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2"/>
      <name val="Verdana"/>
      <family val="2"/>
      <charset val="204"/>
    </font>
    <font>
      <b/>
      <sz val="16"/>
      <name val="Verdana"/>
      <family val="2"/>
      <charset val="204"/>
    </font>
    <font>
      <sz val="9"/>
      <color rgb="FFFF0000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9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8" fillId="0" borderId="0"/>
    <xf numFmtId="0" fontId="3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36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36" fillId="0" borderId="0"/>
  </cellStyleXfs>
  <cellXfs count="178">
    <xf numFmtId="0" fontId="0" fillId="0" borderId="0" xfId="0"/>
    <xf numFmtId="0" fontId="2" fillId="0" borderId="0" xfId="3361" applyFill="1" applyAlignment="1" applyProtection="1">
      <alignment horizontal="center" vertical="center" wrapText="1"/>
      <protection locked="0"/>
    </xf>
    <xf numFmtId="0" fontId="3" fillId="0" borderId="0" xfId="3361" applyFont="1" applyAlignment="1" applyProtection="1">
      <alignment vertical="center"/>
      <protection locked="0"/>
    </xf>
    <xf numFmtId="0" fontId="3" fillId="0" borderId="0" xfId="3361" applyFont="1" applyAlignment="1" applyProtection="1">
      <alignment horizontal="center" vertical="center" wrapText="1"/>
      <protection locked="0"/>
    </xf>
    <xf numFmtId="0" fontId="2" fillId="0" borderId="0" xfId="3361" applyFill="1" applyAlignment="1" applyProtection="1">
      <alignment vertical="center" wrapText="1"/>
      <protection locked="0"/>
    </xf>
    <xf numFmtId="49" fontId="2" fillId="0" borderId="0" xfId="3361" applyNumberForma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2768" applyFont="1"/>
    <xf numFmtId="0" fontId="9" fillId="47" borderId="0" xfId="3357" applyFont="1" applyFill="1" applyBorder="1" applyAlignment="1" applyProtection="1">
      <alignment horizontal="center" vertical="center" wrapText="1"/>
      <protection locked="0"/>
    </xf>
    <xf numFmtId="0" fontId="34" fillId="47" borderId="0" xfId="0" applyFont="1" applyFill="1" applyBorder="1"/>
    <xf numFmtId="49" fontId="33" fillId="46" borderId="0" xfId="3350" applyNumberFormat="1" applyFont="1" applyFill="1" applyBorder="1" applyAlignment="1" applyProtection="1">
      <alignment horizontal="left" vertical="center" wrapText="1"/>
      <protection locked="0"/>
    </xf>
    <xf numFmtId="49" fontId="35" fillId="46" borderId="0" xfId="335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3351" applyFont="1" applyFill="1" applyBorder="1" applyAlignment="1" applyProtection="1">
      <alignment horizontal="center" vertical="center" wrapText="1"/>
      <protection locked="0"/>
    </xf>
    <xf numFmtId="0" fontId="33" fillId="46" borderId="0" xfId="3365" applyFont="1" applyFill="1" applyBorder="1" applyAlignment="1" applyProtection="1">
      <alignment horizontal="left" vertical="center" wrapText="1"/>
      <protection locked="0"/>
    </xf>
    <xf numFmtId="49" fontId="35" fillId="46" borderId="0" xfId="0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 applyProtection="1">
      <alignment horizontal="center" vertical="center"/>
      <protection locked="0"/>
    </xf>
    <xf numFmtId="0" fontId="35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363" applyFont="1" applyFill="1" applyBorder="1" applyAlignment="1" applyProtection="1">
      <alignment horizontal="center" vertical="center" wrapText="1"/>
      <protection locked="0"/>
    </xf>
    <xf numFmtId="0" fontId="35" fillId="46" borderId="0" xfId="3361" applyFont="1" applyFill="1" applyBorder="1" applyAlignment="1" applyProtection="1">
      <alignment horizontal="center" vertical="center" wrapText="1"/>
      <protection locked="0"/>
    </xf>
    <xf numFmtId="0" fontId="39" fillId="46" borderId="10" xfId="3361" applyFont="1" applyFill="1" applyBorder="1" applyAlignment="1" applyProtection="1">
      <alignment horizontal="left" vertical="center" wrapText="1"/>
      <protection locked="0"/>
    </xf>
    <xf numFmtId="49" fontId="40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61" applyFont="1" applyFill="1" applyBorder="1" applyAlignment="1" applyProtection="1">
      <alignment horizontal="center" vertical="center" wrapText="1"/>
      <protection locked="0"/>
    </xf>
    <xf numFmtId="49" fontId="40" fillId="0" borderId="10" xfId="1408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horizontal="left" vertical="center" wrapText="1"/>
      <protection locked="0"/>
    </xf>
    <xf numFmtId="49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65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58" applyFont="1" applyFill="1" applyBorder="1" applyAlignment="1" applyProtection="1">
      <alignment horizontal="center" vertical="center" wrapText="1"/>
      <protection locked="0"/>
    </xf>
    <xf numFmtId="0" fontId="39" fillId="46" borderId="10" xfId="3361" applyFont="1" applyFill="1" applyBorder="1" applyAlignment="1" applyProtection="1">
      <alignment vertical="center" wrapText="1"/>
      <protection locked="0"/>
    </xf>
    <xf numFmtId="0" fontId="40" fillId="0" borderId="10" xfId="3358" applyFont="1" applyFill="1" applyBorder="1" applyAlignment="1" applyProtection="1">
      <alignment horizontal="center" vertical="center" wrapText="1"/>
      <protection locked="0"/>
    </xf>
    <xf numFmtId="0" fontId="40" fillId="0" borderId="10" xfId="3363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vertical="center" wrapText="1"/>
      <protection locked="0"/>
    </xf>
    <xf numFmtId="0" fontId="40" fillId="0" borderId="10" xfId="3361" applyFont="1" applyFill="1" applyBorder="1" applyAlignment="1" applyProtection="1">
      <alignment horizontal="center" vertical="center" wrapText="1"/>
      <protection locked="0"/>
    </xf>
    <xf numFmtId="0" fontId="3" fillId="0" borderId="0" xfId="3353" applyNumberFormat="1" applyFont="1" applyFill="1" applyBorder="1" applyAlignment="1" applyProtection="1">
      <alignment vertical="center"/>
      <protection locked="0"/>
    </xf>
    <xf numFmtId="0" fontId="3" fillId="0" borderId="0" xfId="3361" applyFont="1" applyFill="1" applyAlignment="1" applyProtection="1">
      <alignment horizontal="left" vertical="center"/>
      <protection locked="0"/>
    </xf>
    <xf numFmtId="0" fontId="42" fillId="0" borderId="0" xfId="3354" applyFont="1" applyAlignment="1" applyProtection="1">
      <alignment horizontal="center"/>
      <protection locked="0"/>
    </xf>
    <xf numFmtId="0" fontId="42" fillId="46" borderId="0" xfId="3361" applyFont="1" applyFill="1" applyBorder="1" applyAlignment="1" applyProtection="1">
      <alignment vertical="center" wrapText="1"/>
      <protection locked="0"/>
    </xf>
    <xf numFmtId="49" fontId="3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1" applyFont="1" applyFill="1" applyBorder="1" applyAlignment="1" applyProtection="1">
      <alignment horizontal="center" vertical="center" wrapText="1"/>
      <protection locked="0"/>
    </xf>
    <xf numFmtId="0" fontId="42" fillId="46" borderId="0" xfId="3361" applyFont="1" applyFill="1" applyBorder="1" applyAlignment="1" applyProtection="1">
      <alignment horizontal="left" vertical="center" wrapText="1"/>
      <protection locked="0"/>
    </xf>
    <xf numFmtId="0" fontId="3" fillId="46" borderId="0" xfId="3358" applyFont="1" applyFill="1" applyBorder="1" applyAlignment="1" applyProtection="1">
      <alignment horizontal="center" vertical="center" wrapText="1"/>
      <protection locked="0"/>
    </xf>
    <xf numFmtId="0" fontId="42" fillId="0" borderId="0" xfId="3364" applyFont="1" applyProtection="1">
      <protection locked="0"/>
    </xf>
    <xf numFmtId="0" fontId="42" fillId="0" borderId="0" xfId="3364" applyFont="1" applyAlignment="1" applyProtection="1">
      <alignment wrapText="1"/>
      <protection locked="0"/>
    </xf>
    <xf numFmtId="0" fontId="42" fillId="0" borderId="0" xfId="3364" applyFont="1" applyAlignment="1" applyProtection="1">
      <alignment shrinkToFit="1"/>
      <protection locked="0"/>
    </xf>
    <xf numFmtId="1" fontId="42" fillId="0" borderId="0" xfId="3364" applyNumberFormat="1" applyFont="1" applyProtection="1">
      <protection locked="0"/>
    </xf>
    <xf numFmtId="0" fontId="45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1" fontId="3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" fontId="42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0" xfId="3363" applyFont="1" applyFill="1" applyBorder="1" applyAlignment="1" applyProtection="1">
      <alignment horizontal="center" vertical="center"/>
      <protection locked="0"/>
    </xf>
    <xf numFmtId="0" fontId="3" fillId="0" borderId="0" xfId="3363" applyFont="1" applyBorder="1" applyAlignment="1" applyProtection="1">
      <alignment horizontal="center" vertical="center" wrapText="1"/>
      <protection locked="0"/>
    </xf>
    <xf numFmtId="174" fontId="3" fillId="46" borderId="0" xfId="3354" applyNumberFormat="1" applyFont="1" applyFill="1" applyBorder="1" applyAlignment="1" applyProtection="1">
      <alignment horizontal="center" vertical="center" wrapText="1"/>
      <protection locked="0"/>
    </xf>
    <xf numFmtId="171" fontId="46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42" fillId="46" borderId="0" xfId="3356" applyFont="1" applyFill="1" applyBorder="1" applyAlignment="1" applyProtection="1">
      <alignment horizontal="center" vertical="center" wrapText="1"/>
      <protection locked="0"/>
    </xf>
    <xf numFmtId="174" fontId="42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3" fillId="46" borderId="10" xfId="3355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62" applyFont="1" applyFill="1" applyBorder="1" applyAlignment="1" applyProtection="1">
      <alignment horizontal="center" vertical="center"/>
      <protection locked="0"/>
    </xf>
    <xf numFmtId="0" fontId="48" fillId="0" borderId="0" xfId="2787" applyFont="1"/>
    <xf numFmtId="0" fontId="49" fillId="0" borderId="10" xfId="2787" applyFont="1" applyBorder="1"/>
    <xf numFmtId="0" fontId="46" fillId="0" borderId="0" xfId="3361" applyFont="1" applyAlignment="1" applyProtection="1">
      <alignment horizontal="left" vertical="center"/>
      <protection locked="0"/>
    </xf>
    <xf numFmtId="0" fontId="46" fillId="0" borderId="0" xfId="3361" applyFont="1" applyAlignment="1" applyProtection="1">
      <alignment horizontal="right" vertical="center"/>
      <protection locked="0"/>
    </xf>
    <xf numFmtId="0" fontId="49" fillId="0" borderId="0" xfId="2787" applyFont="1" applyBorder="1"/>
    <xf numFmtId="0" fontId="48" fillId="0" borderId="10" xfId="2787" applyFont="1" applyBorder="1" applyAlignment="1">
      <alignment wrapText="1"/>
    </xf>
    <xf numFmtId="0" fontId="48" fillId="0" borderId="10" xfId="2787" applyFont="1" applyBorder="1"/>
    <xf numFmtId="0" fontId="48" fillId="0" borderId="0" xfId="2787" applyFont="1" applyBorder="1"/>
    <xf numFmtId="0" fontId="51" fillId="0" borderId="0" xfId="3361" applyFont="1" applyAlignment="1" applyProtection="1">
      <alignment horizontal="left" vertical="center"/>
      <protection locked="0"/>
    </xf>
    <xf numFmtId="0" fontId="46" fillId="0" borderId="0" xfId="3359" applyFont="1" applyAlignment="1" applyProtection="1">
      <alignment vertical="center"/>
      <protection locked="0"/>
    </xf>
    <xf numFmtId="0" fontId="46" fillId="0" borderId="0" xfId="3360" applyFont="1" applyAlignment="1" applyProtection="1">
      <alignment horizontal="right"/>
      <protection locked="0"/>
    </xf>
    <xf numFmtId="0" fontId="46" fillId="0" borderId="0" xfId="3361" applyFont="1" applyAlignment="1" applyProtection="1">
      <alignment horizontal="center" vertical="center"/>
      <protection locked="0"/>
    </xf>
    <xf numFmtId="0" fontId="46" fillId="0" borderId="0" xfId="3361" applyFont="1" applyAlignment="1" applyProtection="1">
      <alignment wrapText="1"/>
      <protection locked="0"/>
    </xf>
    <xf numFmtId="49" fontId="46" fillId="0" borderId="0" xfId="3361" applyNumberFormat="1" applyFont="1" applyAlignment="1" applyProtection="1">
      <alignment wrapText="1"/>
      <protection locked="0"/>
    </xf>
    <xf numFmtId="0" fontId="46" fillId="0" borderId="0" xfId="3361" applyFont="1" applyAlignment="1" applyProtection="1">
      <alignment shrinkToFit="1"/>
      <protection locked="0"/>
    </xf>
    <xf numFmtId="0" fontId="46" fillId="0" borderId="0" xfId="3361" applyFont="1" applyAlignment="1" applyProtection="1">
      <alignment horizontal="center"/>
      <protection locked="0"/>
    </xf>
    <xf numFmtId="0" fontId="52" fillId="0" borderId="0" xfId="0" applyFont="1"/>
    <xf numFmtId="0" fontId="42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1" applyFont="1" applyFill="1" applyBorder="1" applyAlignment="1" applyProtection="1">
      <alignment horizontal="center" vertical="center" wrapText="1"/>
      <protection locked="0"/>
    </xf>
    <xf numFmtId="49" fontId="42" fillId="46" borderId="10" xfId="3361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33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0" fontId="40" fillId="0" borderId="10" xfId="3351" applyFont="1" applyFill="1" applyBorder="1" applyAlignment="1" applyProtection="1">
      <alignment horizontal="center" vertical="center" wrapText="1"/>
      <protection locked="0"/>
    </xf>
    <xf numFmtId="0" fontId="39" fillId="0" borderId="10" xfId="3365" applyFont="1" applyFill="1" applyBorder="1" applyAlignment="1" applyProtection="1">
      <alignment horizontal="left" vertical="center" wrapText="1"/>
      <protection locked="0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33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3" applyFont="1" applyFill="1" applyBorder="1" applyAlignment="1" applyProtection="1">
      <alignment horizontal="center" vertical="center" wrapText="1"/>
      <protection locked="0"/>
    </xf>
    <xf numFmtId="174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6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42" fillId="0" borderId="10" xfId="2768" applyFont="1" applyFill="1" applyBorder="1" applyAlignment="1">
      <alignment horizontal="center" vertical="center"/>
    </xf>
    <xf numFmtId="0" fontId="43" fillId="0" borderId="10" xfId="3356" applyFont="1" applyFill="1" applyBorder="1" applyAlignment="1" applyProtection="1">
      <alignment horizontal="center" vertical="center" wrapText="1"/>
      <protection locked="0"/>
    </xf>
    <xf numFmtId="0" fontId="42" fillId="0" borderId="10" xfId="3354" applyFont="1" applyFill="1" applyBorder="1" applyAlignment="1" applyProtection="1">
      <alignment horizontal="center" vertical="center" wrapText="1"/>
      <protection locked="0"/>
    </xf>
    <xf numFmtId="1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3" fillId="0" borderId="10" xfId="0" applyFont="1" applyFill="1" applyBorder="1"/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/>
    <xf numFmtId="0" fontId="44" fillId="0" borderId="10" xfId="0" applyFont="1" applyFill="1" applyBorder="1"/>
    <xf numFmtId="0" fontId="40" fillId="0" borderId="10" xfId="3358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97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0" xfId="3494" applyFont="1" applyFill="1" applyBorder="1" applyAlignment="1" applyProtection="1">
      <alignment horizontal="left" vertical="center" wrapText="1"/>
      <protection locked="0"/>
    </xf>
    <xf numFmtId="49" fontId="40" fillId="0" borderId="10" xfId="3494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4" applyFont="1" applyFill="1" applyBorder="1" applyAlignment="1" applyProtection="1">
      <alignment horizontal="center" vertical="center" wrapText="1"/>
      <protection locked="0"/>
    </xf>
    <xf numFmtId="0" fontId="39" fillId="0" borderId="10" xfId="3362" applyFont="1" applyFill="1" applyBorder="1" applyAlignment="1" applyProtection="1">
      <alignment horizontal="left" vertical="center" wrapText="1"/>
      <protection locked="0"/>
    </xf>
    <xf numFmtId="49" fontId="40" fillId="0" borderId="10" xfId="3495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2833" applyFont="1" applyFill="1" applyBorder="1" applyAlignment="1" applyProtection="1">
      <alignment horizontal="center" vertical="center" wrapText="1"/>
      <protection locked="0"/>
    </xf>
    <xf numFmtId="49" fontId="40" fillId="0" borderId="10" xfId="3120" applyNumberFormat="1" applyFont="1" applyFill="1" applyBorder="1" applyAlignment="1">
      <alignment horizontal="center" vertical="center" wrapText="1"/>
    </xf>
    <xf numFmtId="0" fontId="40" fillId="0" borderId="10" xfId="3493" applyFont="1" applyFill="1" applyBorder="1" applyAlignment="1" applyProtection="1">
      <alignment horizontal="center" vertical="center" wrapText="1"/>
      <protection locked="0"/>
    </xf>
    <xf numFmtId="0" fontId="3" fillId="0" borderId="10" xfId="3358" applyFont="1" applyFill="1" applyBorder="1" applyAlignment="1" applyProtection="1">
      <alignment horizontal="center" vertical="center" wrapText="1"/>
      <protection locked="0"/>
    </xf>
    <xf numFmtId="49" fontId="40" fillId="0" borderId="10" xfId="3363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61" applyFont="1" applyFill="1" applyBorder="1" applyAlignment="1" applyProtection="1">
      <alignment horizontal="left" vertical="center" wrapText="1"/>
      <protection locked="0"/>
    </xf>
    <xf numFmtId="0" fontId="40" fillId="0" borderId="10" xfId="2790" applyFont="1" applyFill="1" applyBorder="1" applyAlignment="1" applyProtection="1">
      <alignment horizontal="center" vertical="center" wrapText="1"/>
      <protection locked="0"/>
    </xf>
    <xf numFmtId="0" fontId="39" fillId="0" borderId="10" xfId="3494" applyFont="1" applyFill="1" applyBorder="1" applyAlignment="1" applyProtection="1">
      <alignment vertical="center" wrapText="1"/>
      <protection locked="0"/>
    </xf>
    <xf numFmtId="0" fontId="40" fillId="0" borderId="10" xfId="3496" applyFont="1" applyFill="1" applyBorder="1" applyAlignment="1" applyProtection="1">
      <alignment horizontal="center" vertical="center" wrapText="1"/>
      <protection locked="0"/>
    </xf>
    <xf numFmtId="49" fontId="39" fillId="0" borderId="10" xfId="726" applyNumberFormat="1" applyFont="1" applyFill="1" applyBorder="1" applyAlignment="1" applyProtection="1">
      <alignment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9" fillId="0" borderId="10" xfId="2790" applyFont="1" applyFill="1" applyBorder="1" applyAlignment="1">
      <alignment horizontal="left" vertical="center" wrapText="1"/>
    </xf>
    <xf numFmtId="0" fontId="3" fillId="0" borderId="10" xfId="3357" applyFont="1" applyFill="1" applyBorder="1" applyAlignment="1" applyProtection="1">
      <alignment horizontal="center" vertical="center" wrapText="1"/>
      <protection locked="0"/>
    </xf>
    <xf numFmtId="0" fontId="40" fillId="0" borderId="10" xfId="2791" applyFont="1" applyFill="1" applyBorder="1" applyAlignment="1" applyProtection="1">
      <alignment horizontal="center" vertical="center" wrapText="1"/>
      <protection locked="0"/>
    </xf>
    <xf numFmtId="0" fontId="40" fillId="0" borderId="10" xfId="3498" applyNumberFormat="1" applyFont="1" applyFill="1" applyBorder="1" applyAlignment="1" applyProtection="1">
      <alignment horizontal="center" vertical="center"/>
      <protection locked="0"/>
    </xf>
    <xf numFmtId="49" fontId="39" fillId="0" borderId="10" xfId="1297" applyNumberFormat="1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0" borderId="0" xfId="2768" applyFont="1"/>
    <xf numFmtId="0" fontId="57" fillId="0" borderId="10" xfId="3494" applyFont="1" applyFill="1" applyBorder="1" applyAlignment="1" applyProtection="1">
      <alignment horizontal="center" vertical="center" wrapText="1"/>
      <protection locked="0"/>
    </xf>
    <xf numFmtId="0" fontId="40" fillId="0" borderId="10" xfId="3493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036" applyNumberFormat="1" applyFont="1" applyFill="1" applyBorder="1" applyAlignment="1" applyProtection="1">
      <alignment horizontal="center" vertical="center"/>
      <protection locked="0"/>
    </xf>
    <xf numFmtId="0" fontId="40" fillId="0" borderId="10" xfId="2863" applyFont="1" applyFill="1" applyBorder="1" applyAlignment="1" applyProtection="1">
      <alignment horizontal="center" vertical="center" wrapText="1"/>
      <protection locked="0"/>
    </xf>
    <xf numFmtId="49" fontId="40" fillId="0" borderId="10" xfId="3497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1545" applyNumberFormat="1" applyFont="1" applyFill="1" applyBorder="1" applyAlignment="1" applyProtection="1">
      <alignment vertical="center" wrapText="1"/>
      <protection locked="0"/>
    </xf>
    <xf numFmtId="49" fontId="40" fillId="0" borderId="10" xfId="2793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154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2" fillId="0" borderId="0" xfId="3218" applyFont="1" applyFill="1" applyAlignment="1">
      <alignment horizontal="center" vertical="center" wrapText="1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3" fillId="0" borderId="0" xfId="3361" applyFont="1" applyFill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3364" applyFont="1" applyAlignment="1" applyProtection="1">
      <alignment horizontal="center" vertical="center" wrapText="1"/>
      <protection locked="0"/>
    </xf>
    <xf numFmtId="0" fontId="4" fillId="0" borderId="0" xfId="3361" applyFont="1" applyAlignment="1" applyProtection="1">
      <alignment horizontal="center" vertical="center"/>
      <protection locked="0"/>
    </xf>
    <xf numFmtId="0" fontId="55" fillId="0" borderId="0" xfId="3364" applyFont="1" applyAlignment="1" applyProtection="1">
      <alignment horizontal="center" vertical="center" wrapText="1"/>
      <protection locked="0"/>
    </xf>
    <xf numFmtId="0" fontId="55" fillId="0" borderId="0" xfId="3364" applyFont="1" applyAlignment="1" applyProtection="1">
      <alignment horizontal="center" vertical="center"/>
      <protection locked="0"/>
    </xf>
    <xf numFmtId="0" fontId="42" fillId="46" borderId="14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5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171" fontId="42" fillId="46" borderId="10" xfId="3364" applyNumberFormat="1" applyFont="1" applyFill="1" applyBorder="1" applyAlignment="1" applyProtection="1">
      <alignment horizontal="center" vertical="center" wrapText="1"/>
      <protection locked="0"/>
    </xf>
    <xf numFmtId="0" fontId="42" fillId="46" borderId="10" xfId="3355" applyFont="1" applyFill="1" applyBorder="1" applyAlignment="1" applyProtection="1">
      <alignment horizontal="center" vertical="center"/>
      <protection locked="0"/>
    </xf>
    <xf numFmtId="0" fontId="42" fillId="46" borderId="18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9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2768" applyFont="1" applyAlignment="1">
      <alignment horizontal="center" vertical="center" wrapText="1"/>
    </xf>
    <xf numFmtId="0" fontId="3" fillId="0" borderId="0" xfId="2768" applyFont="1"/>
    <xf numFmtId="0" fontId="42" fillId="46" borderId="16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7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1" xfId="3355" applyFont="1" applyFill="1" applyBorder="1" applyAlignment="1" applyProtection="1">
      <alignment horizontal="center" vertical="center"/>
      <protection locked="0"/>
    </xf>
    <xf numFmtId="0" fontId="42" fillId="46" borderId="12" xfId="3355" applyFont="1" applyFill="1" applyBorder="1" applyAlignment="1" applyProtection="1">
      <alignment horizontal="center" vertical="center"/>
      <protection locked="0"/>
    </xf>
    <xf numFmtId="0" fontId="42" fillId="46" borderId="13" xfId="3355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3" fillId="0" borderId="0" xfId="2768" applyFont="1" applyAlignment="1">
      <alignment horizontal="center"/>
    </xf>
    <xf numFmtId="0" fontId="53" fillId="0" borderId="0" xfId="2787" applyFont="1" applyAlignment="1">
      <alignment horizontal="center" vertical="center" wrapText="1"/>
    </xf>
    <xf numFmtId="0" fontId="49" fillId="0" borderId="0" xfId="2787" applyFont="1" applyAlignment="1">
      <alignment horizontal="center" vertical="center" wrapText="1"/>
    </xf>
    <xf numFmtId="0" fontId="50" fillId="0" borderId="0" xfId="2787" applyFont="1" applyAlignment="1">
      <alignment horizontal="center"/>
    </xf>
    <xf numFmtId="0" fontId="3" fillId="0" borderId="0" xfId="3354" applyFont="1" applyAlignment="1" applyProtection="1">
      <alignment horizontal="center" vertical="center"/>
      <protection locked="0"/>
    </xf>
    <xf numFmtId="0" fontId="42" fillId="0" borderId="0" xfId="3354" applyFont="1" applyAlignment="1" applyProtection="1">
      <alignment horizontal="center" vertical="center"/>
      <protection locked="0"/>
    </xf>
  </cellXfs>
  <cellStyles count="3499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0" xfId="3498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5_25_05_13 2 2" xfId="3497"/>
    <cellStyle name="Обычный 6" xfId="3302"/>
    <cellStyle name="Обычный 6 10" xfId="3303"/>
    <cellStyle name="Обычный 6 11" xfId="3304"/>
    <cellStyle name="Обычный 6 12" xfId="3305"/>
    <cellStyle name="Обычный 6 12 2" xfId="3306"/>
    <cellStyle name="Обычный 6 13" xfId="3307"/>
    <cellStyle name="Обычный 6 14" xfId="3308"/>
    <cellStyle name="Обычный 6 15" xfId="3309"/>
    <cellStyle name="Обычный 6 16" xfId="3310"/>
    <cellStyle name="Обычный 6 17" xfId="3311"/>
    <cellStyle name="Обычный 6 2" xfId="3312"/>
    <cellStyle name="Обычный 6 2 2" xfId="3313"/>
    <cellStyle name="Обычный 6 2 3" xfId="3314"/>
    <cellStyle name="Обычный 6 3" xfId="3315"/>
    <cellStyle name="Обычный 6 4" xfId="3316"/>
    <cellStyle name="Обычный 6 5" xfId="3317"/>
    <cellStyle name="Обычный 6 6" xfId="3318"/>
    <cellStyle name="Обычный 6 7" xfId="3319"/>
    <cellStyle name="Обычный 6 8" xfId="3320"/>
    <cellStyle name="Обычный 6 9" xfId="3321"/>
    <cellStyle name="Обычный 6_Гермес 26.09.15" xfId="3322"/>
    <cellStyle name="Обычный 7" xfId="3323"/>
    <cellStyle name="Обычный 7 10" xfId="3324"/>
    <cellStyle name="Обычный 7 11" xfId="3325"/>
    <cellStyle name="Обычный 7 12" xfId="3326"/>
    <cellStyle name="Обычный 7 13" xfId="3327"/>
    <cellStyle name="Обычный 7 14" xfId="3328"/>
    <cellStyle name="Обычный 7 2" xfId="3329"/>
    <cellStyle name="Обычный 7 3" xfId="3330"/>
    <cellStyle name="Обычный 7 4" xfId="3331"/>
    <cellStyle name="Обычный 7 5" xfId="3332"/>
    <cellStyle name="Обычный 7 6" xfId="3333"/>
    <cellStyle name="Обычный 7 7" xfId="3334"/>
    <cellStyle name="Обычный 7 8" xfId="3335"/>
    <cellStyle name="Обычный 7 9" xfId="3336"/>
    <cellStyle name="Обычный 8" xfId="3337"/>
    <cellStyle name="Обычный 8 10" xfId="3338"/>
    <cellStyle name="Обычный 8 2" xfId="3339"/>
    <cellStyle name="Обычный 8 3" xfId="3340"/>
    <cellStyle name="Обычный 8 4" xfId="3341"/>
    <cellStyle name="Обычный 8 5" xfId="3342"/>
    <cellStyle name="Обычный 8 6" xfId="3343"/>
    <cellStyle name="Обычный 8 7" xfId="3344"/>
    <cellStyle name="Обычный 8 8" xfId="3345"/>
    <cellStyle name="Обычный 8 9" xfId="3346"/>
    <cellStyle name="Обычный 9" xfId="3347"/>
    <cellStyle name="Обычный 9 2" xfId="3348"/>
    <cellStyle name="Обычный 9 3" xfId="3349"/>
    <cellStyle name="Обычный_База" xfId="3350"/>
    <cellStyle name="Обычный_База 2 2 2 2 2 2" xfId="3351"/>
    <cellStyle name="Обычный_База_База1 2_База1 (version 1)" xfId="3352"/>
    <cellStyle name="Обычный_Выездка технические1 2 2" xfId="3353"/>
    <cellStyle name="Обычный_Выездка технические1 3" xfId="3354"/>
    <cellStyle name="Обычный_Измайлово-2003" xfId="3355"/>
    <cellStyle name="Обычный_Измайлово-2003 2" xfId="3356"/>
    <cellStyle name="Обычный_конкур f" xfId="3357"/>
    <cellStyle name="Обычный_конкур1 11 2" xfId="3493"/>
    <cellStyle name="Обычный_конкур1 2 2" xfId="3358"/>
    <cellStyle name="Обычный_конкур1 2 2 2" xfId="3496"/>
    <cellStyle name="Обычный_Лист Microsoft Excel" xfId="3359"/>
    <cellStyle name="Обычный_Лист Microsoft Excel 10" xfId="3360"/>
    <cellStyle name="Обычный_Лист Microsoft Excel 10 2" xfId="3361"/>
    <cellStyle name="Обычный_Лист Microsoft Excel 10 3" xfId="3494"/>
    <cellStyle name="Обычный_Лист Microsoft Excel 11" xfId="3362"/>
    <cellStyle name="Обычный_Лист Microsoft Excel 2 12 2" xfId="3363"/>
    <cellStyle name="Обычный_Лист Microsoft Excel 2_12_06_12" xfId="3495"/>
    <cellStyle name="Обычный_Лист Microsoft Excel 3 2" xfId="3364"/>
    <cellStyle name="Обычный_Орел 11 2" xfId="3365"/>
    <cellStyle name="Плохой 2" xfId="3366"/>
    <cellStyle name="Плохой 2 2" xfId="3367"/>
    <cellStyle name="Плохой 3" xfId="3368"/>
    <cellStyle name="Плохой 3 2" xfId="3369"/>
    <cellStyle name="Плохой 4" xfId="3370"/>
    <cellStyle name="Плохой 4 2" xfId="3371"/>
    <cellStyle name="Плохой 5" xfId="3372"/>
    <cellStyle name="Плохой 5 2" xfId="3373"/>
    <cellStyle name="Плохой 6" xfId="3374"/>
    <cellStyle name="Плохой 6 2" xfId="3375"/>
    <cellStyle name="Плохой 7" xfId="3376"/>
    <cellStyle name="Плохой 7 2" xfId="3377"/>
    <cellStyle name="Плохой 8" xfId="3378"/>
    <cellStyle name="Плохой 9" xfId="3379"/>
    <cellStyle name="Пояснение 2" xfId="3380"/>
    <cellStyle name="Пояснение 2 2" xfId="3381"/>
    <cellStyle name="Пояснение 3" xfId="3382"/>
    <cellStyle name="Пояснение 3 2" xfId="3383"/>
    <cellStyle name="Пояснение 4" xfId="3384"/>
    <cellStyle name="Пояснение 4 2" xfId="3385"/>
    <cellStyle name="Пояснение 5" xfId="3386"/>
    <cellStyle name="Пояснение 5 2" xfId="3387"/>
    <cellStyle name="Пояснение 6" xfId="3388"/>
    <cellStyle name="Пояснение 6 2" xfId="3389"/>
    <cellStyle name="Пояснение 7" xfId="3390"/>
    <cellStyle name="Пояснение 8" xfId="3391"/>
    <cellStyle name="Примечание 10" xfId="3392"/>
    <cellStyle name="Примечание 2" xfId="3393"/>
    <cellStyle name="Примечание 2 2" xfId="3394"/>
    <cellStyle name="Примечание 2 3" xfId="3395"/>
    <cellStyle name="Примечание 3" xfId="3396"/>
    <cellStyle name="Примечание 4" xfId="3397"/>
    <cellStyle name="Примечание 5" xfId="3398"/>
    <cellStyle name="Примечание 6" xfId="3399"/>
    <cellStyle name="Примечание 6 2" xfId="3400"/>
    <cellStyle name="Примечание 7" xfId="3401"/>
    <cellStyle name="Примечание 7 2" xfId="3402"/>
    <cellStyle name="Примечание 8" xfId="3403"/>
    <cellStyle name="Примечание 8 2" xfId="3404"/>
    <cellStyle name="Примечание 9" xfId="3405"/>
    <cellStyle name="Процентный 2" xfId="3406"/>
    <cellStyle name="Процентный 2 2" xfId="3407"/>
    <cellStyle name="Связанная ячейка 2" xfId="3408"/>
    <cellStyle name="Связанная ячейка 2 2" xfId="3409"/>
    <cellStyle name="Связанная ячейка 3" xfId="3410"/>
    <cellStyle name="Связанная ячейка 3 2" xfId="3411"/>
    <cellStyle name="Связанная ячейка 4" xfId="3412"/>
    <cellStyle name="Связанная ячейка 4 2" xfId="3413"/>
    <cellStyle name="Связанная ячейка 5" xfId="3414"/>
    <cellStyle name="Связанная ячейка 5 2" xfId="3415"/>
    <cellStyle name="Связанная ячейка 6" xfId="3416"/>
    <cellStyle name="Связанная ячейка 6 2" xfId="3417"/>
    <cellStyle name="Связанная ячейка 7" xfId="3418"/>
    <cellStyle name="Связанная ячейка 8" xfId="3419"/>
    <cellStyle name="Текст предупреждения 2" xfId="3420"/>
    <cellStyle name="Текст предупреждения 2 2" xfId="3421"/>
    <cellStyle name="Текст предупреждения 3" xfId="3422"/>
    <cellStyle name="Текст предупреждения 3 2" xfId="3423"/>
    <cellStyle name="Текст предупреждения 4" xfId="3424"/>
    <cellStyle name="Текст предупреждения 4 2" xfId="3425"/>
    <cellStyle name="Текст предупреждения 5" xfId="3426"/>
    <cellStyle name="Текст предупреждения 5 2" xfId="3427"/>
    <cellStyle name="Текст предупреждения 6" xfId="3428"/>
    <cellStyle name="Текст предупреждения 6 2" xfId="3429"/>
    <cellStyle name="Текст предупреждения 7" xfId="3430"/>
    <cellStyle name="Текст предупреждения 8" xfId="3431"/>
    <cellStyle name="Финансовый 2" xfId="3432"/>
    <cellStyle name="Финансовый 2 2" xfId="3433"/>
    <cellStyle name="Финансовый 2 2 2" xfId="3434"/>
    <cellStyle name="Финансовый 2 2 2 2" xfId="3435"/>
    <cellStyle name="Финансовый 2 2 2 2 2" xfId="3436"/>
    <cellStyle name="Финансовый 2 2 3" xfId="3437"/>
    <cellStyle name="Финансовый 2 2 3 2" xfId="3438"/>
    <cellStyle name="Финансовый 2 2 3 3" xfId="3439"/>
    <cellStyle name="Финансовый 2 2 3 4" xfId="3440"/>
    <cellStyle name="Финансовый 2 2 3 5" xfId="3441"/>
    <cellStyle name="Финансовый 2 2 3 6" xfId="3442"/>
    <cellStyle name="Финансовый 2 2 4" xfId="3443"/>
    <cellStyle name="Финансовый 2 2 4 2" xfId="3444"/>
    <cellStyle name="Финансовый 2 2 4 2 2" xfId="3445"/>
    <cellStyle name="Финансовый 2 2 5" xfId="3446"/>
    <cellStyle name="Финансовый 2 2 5 2" xfId="3447"/>
    <cellStyle name="Финансовый 2 2 5 2 2" xfId="3448"/>
    <cellStyle name="Финансовый 2 2 6" xfId="3449"/>
    <cellStyle name="Финансовый 2 2 6 2" xfId="3450"/>
    <cellStyle name="Финансовый 2 2 6 2 2" xfId="3451"/>
    <cellStyle name="Финансовый 2 2 7" xfId="3452"/>
    <cellStyle name="Финансовый 2 3" xfId="3453"/>
    <cellStyle name="Финансовый 2 3 2" xfId="3454"/>
    <cellStyle name="Финансовый 2 3 2 2" xfId="3455"/>
    <cellStyle name="Финансовый 2 4" xfId="3456"/>
    <cellStyle name="Финансовый 2 4 2" xfId="3457"/>
    <cellStyle name="Финансовый 2 4 2 2" xfId="3458"/>
    <cellStyle name="Финансовый 2 5" xfId="3459"/>
    <cellStyle name="Финансовый 2 6" xfId="3460"/>
    <cellStyle name="Финансовый 2 7" xfId="3461"/>
    <cellStyle name="Финансовый 2 8" xfId="3462"/>
    <cellStyle name="Финансовый 2 9" xfId="3463"/>
    <cellStyle name="Финансовый 3" xfId="3464"/>
    <cellStyle name="Финансовый 3 2" xfId="3465"/>
    <cellStyle name="Финансовый 3 2 2" xfId="3466"/>
    <cellStyle name="Финансовый 3 2 2 2" xfId="3467"/>
    <cellStyle name="Финансовый 3 3" xfId="3468"/>
    <cellStyle name="Финансовый 3 3 2" xfId="3469"/>
    <cellStyle name="Финансовый 3 4" xfId="3470"/>
    <cellStyle name="Финансовый 4" xfId="3471"/>
    <cellStyle name="Финансовый 4 2" xfId="3472"/>
    <cellStyle name="Финансовый 4 2 2" xfId="3473"/>
    <cellStyle name="Финансовый 4 2 3" xfId="3474"/>
    <cellStyle name="Финансовый 4 2 4" xfId="3475"/>
    <cellStyle name="Финансовый 4 2 5" xfId="3476"/>
    <cellStyle name="Финансовый 4 2 6" xfId="3477"/>
    <cellStyle name="Финансовый 4 3" xfId="3478"/>
    <cellStyle name="Хороший 2" xfId="3479"/>
    <cellStyle name="Хороший 2 2" xfId="3480"/>
    <cellStyle name="Хороший 3" xfId="3481"/>
    <cellStyle name="Хороший 3 2" xfId="3482"/>
    <cellStyle name="Хороший 4" xfId="3483"/>
    <cellStyle name="Хороший 4 2" xfId="3484"/>
    <cellStyle name="Хороший 5" xfId="3485"/>
    <cellStyle name="Хороший 5 2" xfId="3486"/>
    <cellStyle name="Хороший 6" xfId="3487"/>
    <cellStyle name="Хороший 6 2" xfId="3488"/>
    <cellStyle name="Хороший 7" xfId="3489"/>
    <cellStyle name="Хороший 7 2" xfId="3490"/>
    <cellStyle name="Хороший 8" xfId="3491"/>
    <cellStyle name="Хороший 9" xfId="3492"/>
  </cellStyles>
  <dxfs count="77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1504950</xdr:colOff>
      <xdr:row>1</xdr:row>
      <xdr:rowOff>74947</xdr:rowOff>
    </xdr:to>
    <xdr:pic>
      <xdr:nvPicPr>
        <xdr:cNvPr id="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838325" cy="53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1</xdr:row>
      <xdr:rowOff>209551</xdr:rowOff>
    </xdr:from>
    <xdr:to>
      <xdr:col>3</xdr:col>
      <xdr:colOff>657225</xdr:colOff>
      <xdr:row>1</xdr:row>
      <xdr:rowOff>837984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4" y="695326"/>
          <a:ext cx="885826" cy="628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745377</xdr:colOff>
      <xdr:row>0</xdr:row>
      <xdr:rowOff>47626</xdr:rowOff>
    </xdr:from>
    <xdr:to>
      <xdr:col>10</xdr:col>
      <xdr:colOff>1285875</xdr:colOff>
      <xdr:row>1</xdr:row>
      <xdr:rowOff>304801</xdr:rowOff>
    </xdr:to>
    <xdr:pic>
      <xdr:nvPicPr>
        <xdr:cNvPr id="4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98827" y="47626"/>
          <a:ext cx="54049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1447800</xdr:colOff>
      <xdr:row>0</xdr:row>
      <xdr:rowOff>19051</xdr:rowOff>
    </xdr:from>
    <xdr:to>
      <xdr:col>11</xdr:col>
      <xdr:colOff>1003486</xdr:colOff>
      <xdr:row>1</xdr:row>
      <xdr:rowOff>511466</xdr:rowOff>
    </xdr:to>
    <xdr:pic>
      <xdr:nvPicPr>
        <xdr:cNvPr id="5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01250" y="19051"/>
          <a:ext cx="1146361" cy="97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342901</xdr:colOff>
      <xdr:row>0</xdr:row>
      <xdr:rowOff>47626</xdr:rowOff>
    </xdr:from>
    <xdr:to>
      <xdr:col>10</xdr:col>
      <xdr:colOff>476251</xdr:colOff>
      <xdr:row>0</xdr:row>
      <xdr:rowOff>385112</xdr:rowOff>
    </xdr:to>
    <xdr:pic>
      <xdr:nvPicPr>
        <xdr:cNvPr id="6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28851" y="47626"/>
          <a:ext cx="6800850" cy="33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6160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075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469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5017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32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26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606553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98063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37383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606553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98063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37383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419659</xdr:colOff>
      <xdr:row>1</xdr:row>
      <xdr:rowOff>403413</xdr:rowOff>
    </xdr:to>
    <xdr:pic>
      <xdr:nvPicPr>
        <xdr:cNvPr id="37208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477" y="109819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2049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87811" y="140074"/>
          <a:ext cx="647700" cy="823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2050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74756" y="64435"/>
          <a:ext cx="1374961" cy="1106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8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17794" y="0"/>
          <a:ext cx="7810500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2088" cy="616324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363630</xdr:colOff>
      <xdr:row>1</xdr:row>
      <xdr:rowOff>403413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158" y="109819"/>
          <a:ext cx="974351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3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1002" y="140074"/>
          <a:ext cx="644899" cy="888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54025" y="64435"/>
          <a:ext cx="1371599" cy="117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7879" y="0"/>
          <a:ext cx="7792571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3769" cy="61408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419659</xdr:colOff>
      <xdr:row>1</xdr:row>
      <xdr:rowOff>403413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158" y="109819"/>
          <a:ext cx="974351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3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1002" y="140074"/>
          <a:ext cx="644899" cy="888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54025" y="64435"/>
          <a:ext cx="1371599" cy="117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7879" y="0"/>
          <a:ext cx="7792571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3769" cy="61408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419659</xdr:colOff>
      <xdr:row>1</xdr:row>
      <xdr:rowOff>403413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158" y="109819"/>
          <a:ext cx="974351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3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1002" y="140074"/>
          <a:ext cx="644899" cy="888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54025" y="64435"/>
          <a:ext cx="1371599" cy="117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7879" y="0"/>
          <a:ext cx="7792571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3769" cy="61408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5017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32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26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Normal="100" zoomScaleSheetLayoutView="100" workbookViewId="0">
      <selection activeCell="N8" sqref="N8"/>
    </sheetView>
  </sheetViews>
  <sheetFormatPr defaultRowHeight="12.75"/>
  <cols>
    <col min="1" max="1" width="5" customWidth="1"/>
    <col min="2" max="3" width="5.42578125" hidden="1" customWidth="1"/>
    <col min="4" max="4" width="23.28515625" style="4" customWidth="1"/>
    <col min="5" max="5" width="9.28515625" style="5" customWidth="1"/>
    <col min="6" max="6" width="6.42578125" style="1" customWidth="1"/>
    <col min="7" max="7" width="38.28515625" style="4" customWidth="1"/>
    <col min="8" max="8" width="10.42578125" style="4" customWidth="1"/>
    <col min="9" max="9" width="15.42578125" customWidth="1"/>
    <col min="10" max="10" width="20.140625" customWidth="1"/>
    <col min="11" max="11" width="23.85546875" style="1" customWidth="1"/>
    <col min="12" max="12" width="16.28515625" style="1" customWidth="1"/>
  </cols>
  <sheetData>
    <row r="1" spans="1:12" ht="38.2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95.25" customHeight="1">
      <c r="A2" s="145" t="s">
        <v>156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34.5" customHeight="1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21.75" customHeight="1">
      <c r="A4" s="147" t="s">
        <v>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s="76" customFormat="1" ht="15" customHeight="1">
      <c r="A5" s="69" t="s">
        <v>58</v>
      </c>
      <c r="B5" s="68"/>
      <c r="C5" s="68"/>
      <c r="D5" s="71"/>
      <c r="E5" s="62"/>
      <c r="F5" s="72"/>
      <c r="G5" s="73"/>
      <c r="H5" s="72"/>
      <c r="I5" s="74"/>
      <c r="J5" s="74"/>
      <c r="K5" s="75"/>
      <c r="L5" s="70" t="s">
        <v>157</v>
      </c>
    </row>
    <row r="6" spans="1:12" s="6" customFormat="1" ht="58.5" customHeight="1">
      <c r="A6" s="77" t="s">
        <v>0</v>
      </c>
      <c r="B6" s="77" t="s">
        <v>10</v>
      </c>
      <c r="C6" s="77"/>
      <c r="D6" s="78" t="s">
        <v>48</v>
      </c>
      <c r="E6" s="79" t="s">
        <v>2</v>
      </c>
      <c r="F6" s="77" t="s">
        <v>3</v>
      </c>
      <c r="G6" s="78" t="s">
        <v>49</v>
      </c>
      <c r="H6" s="78" t="s">
        <v>2</v>
      </c>
      <c r="I6" s="78" t="s">
        <v>4</v>
      </c>
      <c r="J6" s="78" t="s">
        <v>5</v>
      </c>
      <c r="K6" s="78" t="s">
        <v>6</v>
      </c>
      <c r="L6" s="78" t="s">
        <v>11</v>
      </c>
    </row>
    <row r="7" spans="1:12" s="99" customFormat="1" ht="45" customHeight="1">
      <c r="A7" s="128">
        <v>1</v>
      </c>
      <c r="B7" s="106"/>
      <c r="C7" s="106"/>
      <c r="D7" s="31" t="s">
        <v>76</v>
      </c>
      <c r="E7" s="24" t="s">
        <v>77</v>
      </c>
      <c r="F7" s="32" t="s">
        <v>7</v>
      </c>
      <c r="G7" s="23" t="s">
        <v>78</v>
      </c>
      <c r="H7" s="24" t="s">
        <v>79</v>
      </c>
      <c r="I7" s="32" t="s">
        <v>80</v>
      </c>
      <c r="J7" s="32" t="s">
        <v>81</v>
      </c>
      <c r="K7" s="29" t="s">
        <v>82</v>
      </c>
      <c r="L7" s="32" t="s">
        <v>266</v>
      </c>
    </row>
    <row r="8" spans="1:12" s="99" customFormat="1" ht="45" customHeight="1">
      <c r="A8" s="128">
        <v>2</v>
      </c>
      <c r="B8" s="106"/>
      <c r="C8" s="106"/>
      <c r="D8" s="31" t="s">
        <v>128</v>
      </c>
      <c r="E8" s="24" t="s">
        <v>129</v>
      </c>
      <c r="F8" s="32" t="s">
        <v>7</v>
      </c>
      <c r="G8" s="23" t="s">
        <v>135</v>
      </c>
      <c r="H8" s="24" t="s">
        <v>136</v>
      </c>
      <c r="I8" s="32" t="s">
        <v>137</v>
      </c>
      <c r="J8" s="32" t="s">
        <v>133</v>
      </c>
      <c r="K8" s="123" t="s">
        <v>134</v>
      </c>
      <c r="L8" s="32" t="s">
        <v>266</v>
      </c>
    </row>
    <row r="9" spans="1:12" s="99" customFormat="1" ht="45" customHeight="1">
      <c r="A9" s="128">
        <v>3</v>
      </c>
      <c r="B9" s="106"/>
      <c r="C9" s="106"/>
      <c r="D9" s="31" t="s">
        <v>128</v>
      </c>
      <c r="E9" s="24" t="s">
        <v>129</v>
      </c>
      <c r="F9" s="32" t="s">
        <v>7</v>
      </c>
      <c r="G9" s="127" t="s">
        <v>130</v>
      </c>
      <c r="H9" s="24" t="s">
        <v>131</v>
      </c>
      <c r="I9" s="32" t="s">
        <v>132</v>
      </c>
      <c r="J9" s="32" t="s">
        <v>133</v>
      </c>
      <c r="K9" s="123" t="s">
        <v>134</v>
      </c>
      <c r="L9" s="32" t="s">
        <v>266</v>
      </c>
    </row>
    <row r="10" spans="1:12" s="99" customFormat="1" ht="45" customHeight="1">
      <c r="A10" s="128">
        <v>4</v>
      </c>
      <c r="B10" s="106"/>
      <c r="C10" s="106"/>
      <c r="D10" s="31" t="s">
        <v>211</v>
      </c>
      <c r="E10" s="24" t="s">
        <v>212</v>
      </c>
      <c r="F10" s="32">
        <v>2</v>
      </c>
      <c r="G10" s="131" t="s">
        <v>213</v>
      </c>
      <c r="H10" s="24" t="s">
        <v>214</v>
      </c>
      <c r="I10" s="32" t="s">
        <v>215</v>
      </c>
      <c r="J10" s="32" t="s">
        <v>216</v>
      </c>
      <c r="K10" s="29" t="s">
        <v>217</v>
      </c>
      <c r="L10" s="32" t="s">
        <v>266</v>
      </c>
    </row>
    <row r="11" spans="1:12" s="99" customFormat="1" ht="45" customHeight="1">
      <c r="A11" s="128">
        <v>5</v>
      </c>
      <c r="B11" s="106"/>
      <c r="C11" s="106"/>
      <c r="D11" s="31" t="s">
        <v>161</v>
      </c>
      <c r="E11" s="24" t="s">
        <v>162</v>
      </c>
      <c r="F11" s="32" t="s">
        <v>7</v>
      </c>
      <c r="G11" s="23" t="s">
        <v>163</v>
      </c>
      <c r="H11" s="24" t="s">
        <v>164</v>
      </c>
      <c r="I11" s="32" t="s">
        <v>165</v>
      </c>
      <c r="J11" s="32" t="s">
        <v>108</v>
      </c>
      <c r="K11" s="29" t="s">
        <v>56</v>
      </c>
      <c r="L11" s="32" t="s">
        <v>266</v>
      </c>
    </row>
    <row r="12" spans="1:12" s="99" customFormat="1" ht="45" customHeight="1">
      <c r="A12" s="128">
        <v>6</v>
      </c>
      <c r="B12" s="106"/>
      <c r="C12" s="106"/>
      <c r="D12" s="31" t="s">
        <v>199</v>
      </c>
      <c r="E12" s="24" t="s">
        <v>200</v>
      </c>
      <c r="F12" s="32" t="s">
        <v>7</v>
      </c>
      <c r="G12" s="23" t="s">
        <v>201</v>
      </c>
      <c r="H12" s="24" t="s">
        <v>202</v>
      </c>
      <c r="I12" s="32" t="s">
        <v>203</v>
      </c>
      <c r="J12" s="32" t="s">
        <v>57</v>
      </c>
      <c r="K12" s="101" t="s">
        <v>204</v>
      </c>
      <c r="L12" s="32" t="s">
        <v>266</v>
      </c>
    </row>
    <row r="13" spans="1:12" s="99" customFormat="1" ht="45" customHeight="1">
      <c r="A13" s="128">
        <v>7</v>
      </c>
      <c r="B13" s="106"/>
      <c r="C13" s="106"/>
      <c r="D13" s="31" t="s">
        <v>206</v>
      </c>
      <c r="E13" s="24"/>
      <c r="F13" s="32" t="s">
        <v>7</v>
      </c>
      <c r="G13" s="23" t="s">
        <v>207</v>
      </c>
      <c r="H13" s="24" t="s">
        <v>208</v>
      </c>
      <c r="I13" s="32" t="s">
        <v>209</v>
      </c>
      <c r="J13" s="32" t="s">
        <v>133</v>
      </c>
      <c r="K13" s="29" t="s">
        <v>134</v>
      </c>
      <c r="L13" s="32" t="s">
        <v>266</v>
      </c>
    </row>
    <row r="14" spans="1:12" s="99" customFormat="1" ht="45" customHeight="1">
      <c r="A14" s="128">
        <v>8</v>
      </c>
      <c r="B14" s="106"/>
      <c r="C14" s="106"/>
      <c r="D14" s="31" t="s">
        <v>123</v>
      </c>
      <c r="E14" s="24" t="s">
        <v>124</v>
      </c>
      <c r="F14" s="32">
        <v>2</v>
      </c>
      <c r="G14" s="23" t="s">
        <v>158</v>
      </c>
      <c r="H14" s="24" t="s">
        <v>159</v>
      </c>
      <c r="I14" s="32" t="s">
        <v>160</v>
      </c>
      <c r="J14" s="32" t="s">
        <v>107</v>
      </c>
      <c r="K14" s="22" t="s">
        <v>149</v>
      </c>
      <c r="L14" s="32" t="s">
        <v>266</v>
      </c>
    </row>
    <row r="15" spans="1:12" s="99" customFormat="1" ht="45" customHeight="1">
      <c r="A15" s="128">
        <v>9</v>
      </c>
      <c r="B15" s="106"/>
      <c r="C15" s="106"/>
      <c r="D15" s="31" t="s">
        <v>123</v>
      </c>
      <c r="E15" s="24" t="s">
        <v>124</v>
      </c>
      <c r="F15" s="32">
        <v>2</v>
      </c>
      <c r="G15" s="23" t="s">
        <v>125</v>
      </c>
      <c r="H15" s="24" t="s">
        <v>126</v>
      </c>
      <c r="I15" s="32" t="s">
        <v>127</v>
      </c>
      <c r="J15" s="32" t="s">
        <v>107</v>
      </c>
      <c r="K15" s="22" t="s">
        <v>149</v>
      </c>
      <c r="L15" s="32" t="s">
        <v>266</v>
      </c>
    </row>
    <row r="16" spans="1:12" s="99" customFormat="1" ht="45" customHeight="1">
      <c r="A16" s="128">
        <v>10</v>
      </c>
      <c r="B16" s="106"/>
      <c r="C16" s="106"/>
      <c r="D16" s="31" t="s">
        <v>225</v>
      </c>
      <c r="E16" s="119" t="s">
        <v>222</v>
      </c>
      <c r="F16" s="30" t="s">
        <v>7</v>
      </c>
      <c r="G16" s="85" t="s">
        <v>223</v>
      </c>
      <c r="H16" s="116" t="s">
        <v>224</v>
      </c>
      <c r="I16" s="101" t="s">
        <v>66</v>
      </c>
      <c r="J16" s="138" t="s">
        <v>66</v>
      </c>
      <c r="K16" s="29" t="s">
        <v>67</v>
      </c>
      <c r="L16" s="32" t="s">
        <v>266</v>
      </c>
    </row>
    <row r="17" spans="1:12" s="99" customFormat="1" ht="45" customHeight="1">
      <c r="A17" s="128">
        <v>11</v>
      </c>
      <c r="B17" s="106"/>
      <c r="C17" s="106"/>
      <c r="D17" s="80" t="s">
        <v>170</v>
      </c>
      <c r="E17" s="87" t="s">
        <v>171</v>
      </c>
      <c r="F17" s="117" t="s">
        <v>7</v>
      </c>
      <c r="G17" s="23" t="s">
        <v>172</v>
      </c>
      <c r="H17" s="24" t="s">
        <v>173</v>
      </c>
      <c r="I17" s="32" t="s">
        <v>174</v>
      </c>
      <c r="J17" s="121" t="s">
        <v>175</v>
      </c>
      <c r="K17" s="29" t="s">
        <v>265</v>
      </c>
      <c r="L17" s="32" t="s">
        <v>266</v>
      </c>
    </row>
    <row r="18" spans="1:12" s="99" customFormat="1" ht="45" customHeight="1">
      <c r="A18" s="128">
        <v>12</v>
      </c>
      <c r="B18" s="106"/>
      <c r="C18" s="106"/>
      <c r="D18" s="31" t="s">
        <v>198</v>
      </c>
      <c r="E18" s="87" t="s">
        <v>197</v>
      </c>
      <c r="F18" s="84" t="s">
        <v>7</v>
      </c>
      <c r="G18" s="25" t="s">
        <v>193</v>
      </c>
      <c r="H18" s="24" t="s">
        <v>194</v>
      </c>
      <c r="I18" s="108" t="s">
        <v>195</v>
      </c>
      <c r="J18" s="32" t="s">
        <v>90</v>
      </c>
      <c r="K18" s="107" t="s">
        <v>196</v>
      </c>
      <c r="L18" s="32" t="s">
        <v>266</v>
      </c>
    </row>
    <row r="19" spans="1:12" s="99" customFormat="1" ht="45" customHeight="1">
      <c r="A19" s="128">
        <v>13</v>
      </c>
      <c r="B19" s="106"/>
      <c r="C19" s="106"/>
      <c r="D19" s="31" t="s">
        <v>228</v>
      </c>
      <c r="E19" s="24"/>
      <c r="F19" s="32" t="s">
        <v>7</v>
      </c>
      <c r="G19" s="23" t="s">
        <v>229</v>
      </c>
      <c r="H19" s="24" t="s">
        <v>230</v>
      </c>
      <c r="I19" s="32" t="s">
        <v>66</v>
      </c>
      <c r="J19" s="32" t="s">
        <v>226</v>
      </c>
      <c r="K19" s="29" t="s">
        <v>67</v>
      </c>
      <c r="L19" s="32" t="s">
        <v>266</v>
      </c>
    </row>
    <row r="20" spans="1:12" s="99" customFormat="1" ht="45" customHeight="1">
      <c r="A20" s="128">
        <v>14</v>
      </c>
      <c r="B20" s="106"/>
      <c r="C20" s="106"/>
      <c r="D20" s="113" t="s">
        <v>87</v>
      </c>
      <c r="E20" s="114" t="s">
        <v>88</v>
      </c>
      <c r="F20" s="132" t="s">
        <v>7</v>
      </c>
      <c r="G20" s="23" t="s">
        <v>109</v>
      </c>
      <c r="H20" s="114" t="s">
        <v>89</v>
      </c>
      <c r="I20" s="115" t="s">
        <v>68</v>
      </c>
      <c r="J20" s="115" t="s">
        <v>57</v>
      </c>
      <c r="K20" s="137" t="s">
        <v>70</v>
      </c>
      <c r="L20" s="32" t="s">
        <v>266</v>
      </c>
    </row>
    <row r="21" spans="1:12" s="99" customFormat="1" ht="45" customHeight="1">
      <c r="A21" s="128">
        <v>15</v>
      </c>
      <c r="B21" s="106"/>
      <c r="C21" s="106"/>
      <c r="D21" s="31" t="s">
        <v>182</v>
      </c>
      <c r="E21" s="24" t="s">
        <v>183</v>
      </c>
      <c r="F21" s="32" t="s">
        <v>7</v>
      </c>
      <c r="G21" s="23" t="s">
        <v>184</v>
      </c>
      <c r="H21" s="24" t="s">
        <v>185</v>
      </c>
      <c r="I21" s="32" t="s">
        <v>186</v>
      </c>
      <c r="J21" s="32" t="s">
        <v>180</v>
      </c>
      <c r="K21" s="30" t="s">
        <v>187</v>
      </c>
      <c r="L21" s="32" t="s">
        <v>266</v>
      </c>
    </row>
    <row r="22" spans="1:12" s="99" customFormat="1" ht="45" customHeight="1">
      <c r="A22" s="128">
        <v>16</v>
      </c>
      <c r="B22" s="106"/>
      <c r="C22" s="106"/>
      <c r="D22" s="109" t="s">
        <v>210</v>
      </c>
      <c r="E22" s="24" t="s">
        <v>60</v>
      </c>
      <c r="F22" s="32" t="s">
        <v>7</v>
      </c>
      <c r="G22" s="124" t="s">
        <v>122</v>
      </c>
      <c r="H22" s="24" t="s">
        <v>61</v>
      </c>
      <c r="I22" s="32" t="s">
        <v>62</v>
      </c>
      <c r="J22" s="32" t="s">
        <v>63</v>
      </c>
      <c r="K22" s="101" t="s">
        <v>101</v>
      </c>
      <c r="L22" s="32" t="s">
        <v>266</v>
      </c>
    </row>
    <row r="23" spans="1:12" s="99" customFormat="1" ht="45" customHeight="1">
      <c r="A23" s="128">
        <v>17</v>
      </c>
      <c r="B23" s="106"/>
      <c r="C23" s="106"/>
      <c r="D23" s="31" t="s">
        <v>166</v>
      </c>
      <c r="E23" s="111" t="s">
        <v>167</v>
      </c>
      <c r="F23" s="32" t="s">
        <v>7</v>
      </c>
      <c r="G23" s="23" t="s">
        <v>168</v>
      </c>
      <c r="H23" s="24" t="s">
        <v>71</v>
      </c>
      <c r="I23" s="32" t="s">
        <v>169</v>
      </c>
      <c r="J23" s="32" t="s">
        <v>73</v>
      </c>
      <c r="K23" s="29" t="s">
        <v>56</v>
      </c>
      <c r="L23" s="32" t="s">
        <v>266</v>
      </c>
    </row>
    <row r="24" spans="1:12" s="99" customFormat="1" ht="45" customHeight="1">
      <c r="A24" s="128">
        <v>18</v>
      </c>
      <c r="B24" s="106"/>
      <c r="C24" s="106"/>
      <c r="D24" s="122" t="s">
        <v>166</v>
      </c>
      <c r="E24" s="111" t="s">
        <v>167</v>
      </c>
      <c r="F24" s="112" t="s">
        <v>7</v>
      </c>
      <c r="G24" s="110" t="s">
        <v>74</v>
      </c>
      <c r="H24" s="111" t="s">
        <v>75</v>
      </c>
      <c r="I24" s="112" t="s">
        <v>72</v>
      </c>
      <c r="J24" s="112" t="s">
        <v>73</v>
      </c>
      <c r="K24" s="123" t="s">
        <v>56</v>
      </c>
      <c r="L24" s="32" t="s">
        <v>266</v>
      </c>
    </row>
    <row r="25" spans="1:12" s="99" customFormat="1" ht="45" customHeight="1">
      <c r="A25" s="128">
        <v>19</v>
      </c>
      <c r="B25" s="106"/>
      <c r="C25" s="106"/>
      <c r="D25" s="31" t="s">
        <v>176</v>
      </c>
      <c r="E25" s="24" t="s">
        <v>177</v>
      </c>
      <c r="F25" s="32" t="s">
        <v>7</v>
      </c>
      <c r="G25" s="141" t="s">
        <v>178</v>
      </c>
      <c r="H25" s="142" t="s">
        <v>179</v>
      </c>
      <c r="I25" s="112" t="s">
        <v>180</v>
      </c>
      <c r="J25" s="143" t="s">
        <v>57</v>
      </c>
      <c r="K25" s="30" t="s">
        <v>181</v>
      </c>
      <c r="L25" s="32" t="s">
        <v>266</v>
      </c>
    </row>
    <row r="26" spans="1:12" s="99" customFormat="1" ht="45" customHeight="1">
      <c r="A26" s="128">
        <v>20</v>
      </c>
      <c r="B26" s="106"/>
      <c r="C26" s="106"/>
      <c r="D26" s="31" t="s">
        <v>188</v>
      </c>
      <c r="E26" s="119" t="s">
        <v>189</v>
      </c>
      <c r="F26" s="30" t="s">
        <v>7</v>
      </c>
      <c r="G26" s="23" t="s">
        <v>190</v>
      </c>
      <c r="H26" s="24" t="s">
        <v>191</v>
      </c>
      <c r="I26" s="129" t="s">
        <v>192</v>
      </c>
      <c r="J26" s="130" t="s">
        <v>57</v>
      </c>
      <c r="K26" s="29" t="s">
        <v>205</v>
      </c>
      <c r="L26" s="32" t="s">
        <v>266</v>
      </c>
    </row>
    <row r="27" spans="1:12" s="99" customFormat="1" ht="45" customHeight="1">
      <c r="A27" s="128">
        <v>21</v>
      </c>
      <c r="B27" s="106"/>
      <c r="C27" s="106"/>
      <c r="D27" s="31" t="s">
        <v>91</v>
      </c>
      <c r="E27" s="24" t="s">
        <v>92</v>
      </c>
      <c r="F27" s="32" t="s">
        <v>7</v>
      </c>
      <c r="G27" s="23" t="s">
        <v>93</v>
      </c>
      <c r="H27" s="24" t="s">
        <v>94</v>
      </c>
      <c r="I27" s="32" t="s">
        <v>95</v>
      </c>
      <c r="J27" s="101" t="s">
        <v>96</v>
      </c>
      <c r="K27" s="29" t="s">
        <v>106</v>
      </c>
      <c r="L27" s="32" t="s">
        <v>266</v>
      </c>
    </row>
    <row r="28" spans="1:12" s="99" customFormat="1" ht="45" customHeight="1">
      <c r="A28" s="128">
        <v>22</v>
      </c>
      <c r="B28" s="106"/>
      <c r="C28" s="106"/>
      <c r="D28" s="122" t="s">
        <v>116</v>
      </c>
      <c r="E28" s="111" t="s">
        <v>117</v>
      </c>
      <c r="F28" s="112" t="s">
        <v>7</v>
      </c>
      <c r="G28" s="110" t="s">
        <v>118</v>
      </c>
      <c r="H28" s="111" t="s">
        <v>119</v>
      </c>
      <c r="I28" s="112" t="s">
        <v>120</v>
      </c>
      <c r="J28" s="26" t="s">
        <v>107</v>
      </c>
      <c r="K28" s="22" t="s">
        <v>121</v>
      </c>
      <c r="L28" s="32" t="s">
        <v>266</v>
      </c>
    </row>
    <row r="29" spans="1:12" s="99" customFormat="1" ht="45" customHeight="1">
      <c r="A29" s="128">
        <v>23</v>
      </c>
      <c r="B29" s="106"/>
      <c r="C29" s="106"/>
      <c r="D29" s="31" t="s">
        <v>83</v>
      </c>
      <c r="E29" s="24" t="s">
        <v>84</v>
      </c>
      <c r="F29" s="32" t="s">
        <v>7</v>
      </c>
      <c r="G29" s="23" t="s">
        <v>85</v>
      </c>
      <c r="H29" s="24" t="s">
        <v>86</v>
      </c>
      <c r="I29" s="32" t="s">
        <v>66</v>
      </c>
      <c r="J29" s="101" t="s">
        <v>66</v>
      </c>
      <c r="K29" s="29" t="s">
        <v>67</v>
      </c>
      <c r="L29" s="32" t="s">
        <v>266</v>
      </c>
    </row>
    <row r="30" spans="1:12" s="99" customFormat="1" ht="45" customHeight="1">
      <c r="A30" s="128">
        <v>24</v>
      </c>
      <c r="B30" s="106"/>
      <c r="C30" s="106"/>
      <c r="D30" s="80" t="s">
        <v>111</v>
      </c>
      <c r="E30" s="140" t="s">
        <v>112</v>
      </c>
      <c r="F30" s="84" t="s">
        <v>54</v>
      </c>
      <c r="G30" s="23" t="s">
        <v>113</v>
      </c>
      <c r="H30" s="86" t="s">
        <v>114</v>
      </c>
      <c r="I30" s="139" t="s">
        <v>115</v>
      </c>
      <c r="J30" s="26" t="s">
        <v>107</v>
      </c>
      <c r="K30" s="22" t="s">
        <v>149</v>
      </c>
      <c r="L30" s="32" t="s">
        <v>266</v>
      </c>
    </row>
    <row r="31" spans="1:12" s="99" customFormat="1" ht="45" customHeight="1">
      <c r="A31" s="128">
        <v>25</v>
      </c>
      <c r="B31" s="106"/>
      <c r="C31" s="106"/>
      <c r="D31" s="109" t="s">
        <v>64</v>
      </c>
      <c r="E31" s="24" t="s">
        <v>65</v>
      </c>
      <c r="F31" s="32" t="s">
        <v>7</v>
      </c>
      <c r="G31" s="124" t="s">
        <v>122</v>
      </c>
      <c r="H31" s="24" t="s">
        <v>61</v>
      </c>
      <c r="I31" s="32" t="s">
        <v>62</v>
      </c>
      <c r="J31" s="32" t="s">
        <v>63</v>
      </c>
      <c r="K31" s="101" t="s">
        <v>101</v>
      </c>
      <c r="L31" s="32" t="s">
        <v>266</v>
      </c>
    </row>
    <row r="32" spans="1:12" s="99" customFormat="1" ht="45" customHeight="1">
      <c r="A32" s="128">
        <v>26</v>
      </c>
      <c r="B32" s="106"/>
      <c r="C32" s="106"/>
      <c r="D32" s="31" t="s">
        <v>218</v>
      </c>
      <c r="E32" s="24" t="s">
        <v>219</v>
      </c>
      <c r="F32" s="112" t="s">
        <v>7</v>
      </c>
      <c r="G32" s="110" t="s">
        <v>220</v>
      </c>
      <c r="H32" s="24" t="s">
        <v>221</v>
      </c>
      <c r="I32" s="32" t="s">
        <v>66</v>
      </c>
      <c r="J32" s="32" t="s">
        <v>216</v>
      </c>
      <c r="K32" s="29" t="s">
        <v>217</v>
      </c>
      <c r="L32" s="32" t="s">
        <v>266</v>
      </c>
    </row>
    <row r="33" spans="1:12" s="99" customFormat="1" ht="45" customHeight="1">
      <c r="A33" s="128">
        <v>27</v>
      </c>
      <c r="B33" s="106"/>
      <c r="C33" s="106"/>
      <c r="D33" s="109" t="s">
        <v>104</v>
      </c>
      <c r="E33" s="24" t="s">
        <v>105</v>
      </c>
      <c r="F33" s="32">
        <v>1</v>
      </c>
      <c r="G33" s="23" t="s">
        <v>138</v>
      </c>
      <c r="H33" s="24" t="s">
        <v>102</v>
      </c>
      <c r="I33" s="32" t="s">
        <v>103</v>
      </c>
      <c r="J33" s="32" t="s">
        <v>81</v>
      </c>
      <c r="K33" s="101" t="s">
        <v>101</v>
      </c>
      <c r="L33" s="32" t="s">
        <v>266</v>
      </c>
    </row>
    <row r="34" spans="1:12" s="99" customFormat="1" ht="45" customHeight="1">
      <c r="A34" s="128">
        <v>28</v>
      </c>
      <c r="B34" s="106"/>
      <c r="C34" s="106"/>
      <c r="D34" s="31" t="s">
        <v>227</v>
      </c>
      <c r="E34" s="24" t="s">
        <v>231</v>
      </c>
      <c r="F34" s="32" t="s">
        <v>7</v>
      </c>
      <c r="G34" s="120" t="s">
        <v>232</v>
      </c>
      <c r="H34" s="24" t="s">
        <v>233</v>
      </c>
      <c r="I34" s="32" t="s">
        <v>234</v>
      </c>
      <c r="J34" s="32" t="s">
        <v>66</v>
      </c>
      <c r="K34" s="118" t="s">
        <v>67</v>
      </c>
      <c r="L34" s="32" t="s">
        <v>266</v>
      </c>
    </row>
    <row r="35" spans="1:12" ht="83.25" customHeight="1">
      <c r="A35" s="8"/>
      <c r="B35" s="9"/>
      <c r="C35" s="9"/>
      <c r="D35" s="10"/>
      <c r="E35" s="11"/>
      <c r="F35" s="12"/>
      <c r="G35" s="13"/>
      <c r="H35" s="14"/>
      <c r="I35" s="15"/>
      <c r="J35" s="16"/>
      <c r="K35" s="17"/>
      <c r="L35" s="18"/>
    </row>
    <row r="36" spans="1:12" ht="24.75" customHeight="1">
      <c r="D36" s="2" t="s">
        <v>12</v>
      </c>
      <c r="E36" s="2"/>
      <c r="F36" s="2"/>
      <c r="G36" s="2"/>
      <c r="H36" s="2"/>
      <c r="I36" s="33" t="s">
        <v>259</v>
      </c>
      <c r="J36" s="6"/>
      <c r="K36" s="3"/>
    </row>
    <row r="37" spans="1:12" ht="24.75" customHeight="1">
      <c r="D37" s="2"/>
      <c r="E37" s="2"/>
      <c r="F37" s="2"/>
      <c r="G37" s="2"/>
      <c r="H37" s="2"/>
      <c r="I37" s="6"/>
      <c r="J37" s="6"/>
      <c r="K37" s="3"/>
    </row>
    <row r="38" spans="1:12" ht="24.75" customHeight="1">
      <c r="D38" s="2" t="s">
        <v>13</v>
      </c>
      <c r="E38" s="2"/>
      <c r="F38" s="2"/>
      <c r="G38" s="2"/>
      <c r="H38" s="2"/>
      <c r="I38" s="33" t="s">
        <v>141</v>
      </c>
      <c r="J38" s="6"/>
      <c r="K38" s="3"/>
    </row>
    <row r="39" spans="1:12" ht="24.75" customHeight="1">
      <c r="D39" s="2"/>
      <c r="E39" s="2"/>
      <c r="F39" s="2"/>
      <c r="G39" s="2"/>
      <c r="H39" s="2"/>
      <c r="I39" s="34"/>
      <c r="J39" s="6"/>
      <c r="K39" s="3"/>
    </row>
    <row r="40" spans="1:12" ht="24.75" customHeight="1">
      <c r="D40" s="2" t="s">
        <v>14</v>
      </c>
      <c r="E40" s="2"/>
      <c r="F40" s="2"/>
      <c r="G40" s="2"/>
      <c r="H40" s="2"/>
      <c r="I40" s="33" t="s">
        <v>260</v>
      </c>
      <c r="J40" s="6"/>
      <c r="K40" s="3"/>
    </row>
    <row r="41" spans="1:12" ht="24.75" customHeight="1">
      <c r="D41" s="2"/>
      <c r="E41" s="2"/>
      <c r="F41" s="2"/>
      <c r="G41" s="2"/>
      <c r="H41" s="2"/>
      <c r="I41" s="34"/>
      <c r="J41" s="6"/>
      <c r="K41" s="3"/>
    </row>
    <row r="42" spans="1:12" ht="24.75" customHeight="1">
      <c r="D42" s="2" t="s">
        <v>15</v>
      </c>
      <c r="E42" s="2"/>
      <c r="F42" s="2"/>
      <c r="G42" s="2"/>
      <c r="H42" s="2"/>
      <c r="I42" s="33" t="s">
        <v>262</v>
      </c>
      <c r="J42" s="6"/>
      <c r="K42" s="3"/>
    </row>
  </sheetData>
  <protectedRanges>
    <protectedRange sqref="K12" name="Диапазон1_3_1_1_3_11_1_1_3_1_1_2_2_1_2_1_1_1_1"/>
    <protectedRange sqref="K27" name="Диапазон1_3_1_1_3_11_1_1_3_3_1_1_2_2_1_2_1_1_1"/>
    <protectedRange sqref="K30" name="Диапазон1_3_1_1_3_11_1_1_3_3_1_1_15_1_2_1"/>
    <protectedRange sqref="K14:K15" name="Диапазон1_3_1_1_3_11_1_1_3_1_1_2_2_1_1_1_1_2_1_1"/>
    <protectedRange sqref="K8" name="Диапазон1_3_1_1_3_11_1_1_3_1_1_2_2_1_2_1_1_1_1_1_1"/>
    <protectedRange sqref="K34" name="Диапазон1_3_1_1_3_11_1_1_3_1_1_2_1_3_3_1_1_1_1_1_1_1_2_1_1"/>
  </protectedRanges>
  <sortState ref="A7:L43">
    <sortCondition ref="D7:D43"/>
    <sortCondition ref="G7:G43"/>
  </sortState>
  <mergeCells count="4">
    <mergeCell ref="A1:L1"/>
    <mergeCell ref="A2:L2"/>
    <mergeCell ref="A3:L3"/>
    <mergeCell ref="A4:L4"/>
  </mergeCells>
  <conditionalFormatting sqref="D29 K29">
    <cfRule type="expression" dxfId="54" priority="106" stopIfTrue="1">
      <formula>#REF!=2018</formula>
    </cfRule>
  </conditionalFormatting>
  <conditionalFormatting sqref="D29 J29:K29">
    <cfRule type="expression" dxfId="53" priority="103">
      <formula>$B29="конкур"</formula>
    </cfRule>
    <cfRule type="expression" dxfId="52" priority="104">
      <formula>$B29="выездка"</formula>
    </cfRule>
    <cfRule type="expression" dxfId="51" priority="105">
      <formula>$B29="троеборье"</formula>
    </cfRule>
  </conditionalFormatting>
  <conditionalFormatting sqref="K29">
    <cfRule type="expression" dxfId="50" priority="100">
      <formula>$B29="конкур"</formula>
    </cfRule>
    <cfRule type="expression" dxfId="49" priority="101">
      <formula>$B29="выездка"</formula>
    </cfRule>
    <cfRule type="expression" dxfId="48" priority="102">
      <formula>$B29="троеборье"</formula>
    </cfRule>
  </conditionalFormatting>
  <conditionalFormatting sqref="K29">
    <cfRule type="expression" dxfId="47" priority="97">
      <formula>$B29="конкур"</formula>
    </cfRule>
    <cfRule type="expression" dxfId="46" priority="98">
      <formula>$B29="выездка"</formula>
    </cfRule>
    <cfRule type="expression" dxfId="45" priority="99">
      <formula>$B29="троеборье"</formula>
    </cfRule>
  </conditionalFormatting>
  <conditionalFormatting sqref="D29 J29:K29">
    <cfRule type="expression" dxfId="44" priority="96" stopIfTrue="1">
      <formula>#REF!=2018</formula>
    </cfRule>
  </conditionalFormatting>
  <conditionalFormatting sqref="K29">
    <cfRule type="expression" dxfId="43" priority="93">
      <formula>$B29="конкур"</formula>
    </cfRule>
    <cfRule type="expression" dxfId="42" priority="94">
      <formula>$B29="выездка"</formula>
    </cfRule>
    <cfRule type="expression" dxfId="41" priority="95">
      <formula>$B29="троеборье"</formula>
    </cfRule>
  </conditionalFormatting>
  <conditionalFormatting sqref="K29">
    <cfRule type="expression" dxfId="40" priority="90">
      <formula>$B29="конкур"</formula>
    </cfRule>
    <cfRule type="expression" dxfId="39" priority="91">
      <formula>$B29="выездка"</formula>
    </cfRule>
    <cfRule type="expression" dxfId="38" priority="92">
      <formula>$B29="троеборье"</formula>
    </cfRule>
  </conditionalFormatting>
  <conditionalFormatting sqref="D29 J29:K29">
    <cfRule type="expression" dxfId="37" priority="89">
      <formula>#REF!="нет"</formula>
    </cfRule>
  </conditionalFormatting>
  <conditionalFormatting sqref="D29 J29:K29">
    <cfRule type="expression" dxfId="36" priority="86">
      <formula>$B29="конкур"</formula>
    </cfRule>
    <cfRule type="expression" dxfId="35" priority="87">
      <formula>$B29="выездка"</formula>
    </cfRule>
    <cfRule type="expression" dxfId="34" priority="88">
      <formula>$B29="троеборье"</formula>
    </cfRule>
  </conditionalFormatting>
  <conditionalFormatting sqref="K29">
    <cfRule type="expression" dxfId="33" priority="83">
      <formula>$B29="конкур"</formula>
    </cfRule>
    <cfRule type="expression" dxfId="32" priority="84">
      <formula>$B29="выездка"</formula>
    </cfRule>
    <cfRule type="expression" dxfId="31" priority="85">
      <formula>$B29="троеборье"</formula>
    </cfRule>
  </conditionalFormatting>
  <conditionalFormatting sqref="K29">
    <cfRule type="expression" dxfId="30" priority="80">
      <formula>$B29="конкур"</formula>
    </cfRule>
    <cfRule type="expression" dxfId="29" priority="81">
      <formula>$B29="выездка"</formula>
    </cfRule>
    <cfRule type="expression" dxfId="28" priority="82">
      <formula>$B29="троеборье"</formula>
    </cfRule>
  </conditionalFormatting>
  <conditionalFormatting sqref="K29">
    <cfRule type="expression" dxfId="27" priority="77">
      <formula>$B29="конкур"</formula>
    </cfRule>
    <cfRule type="expression" dxfId="26" priority="78">
      <formula>$B29="выездка"</formula>
    </cfRule>
    <cfRule type="expression" dxfId="25" priority="79">
      <formula>$B29="троеборье"</formula>
    </cfRule>
  </conditionalFormatting>
  <conditionalFormatting sqref="K29">
    <cfRule type="expression" dxfId="24" priority="74">
      <formula>$B29="конкур"</formula>
    </cfRule>
    <cfRule type="expression" dxfId="23" priority="75">
      <formula>$B29="выездка"</formula>
    </cfRule>
    <cfRule type="expression" dxfId="22" priority="76">
      <formula>$B29="троеборье"</formula>
    </cfRule>
  </conditionalFormatting>
  <conditionalFormatting sqref="D33:K33 D31:K31 K30 K26 K16 D14:K15 K7:K8 D8:K8 D10:K11 F8:F9">
    <cfRule type="timePeriod" dxfId="21" priority="70" stopIfTrue="1" timePeriod="last7Days">
      <formula>AND(TODAY()-FLOOR(D7,1)&lt;=6,FLOOR(D7,1)&lt;=TODAY())</formula>
    </cfRule>
  </conditionalFormatting>
  <conditionalFormatting sqref="D33:K33 D30:F30 D31:K31 K30 K26 D16:F16 K16 D14:K15 K7:K8 D8:K8 H8:K9 D10:K11 D7:F9">
    <cfRule type="timePeriod" dxfId="20" priority="69" timePeriod="thisWeek">
      <formula>AND(TODAY()-ROUNDDOWN(D7,0)&lt;=WEEKDAY(TODAY())-1,ROUNDDOWN(D7,0)-TODAY()&lt;=7-WEEKDAY(TODAY()))</formula>
    </cfRule>
  </conditionalFormatting>
  <conditionalFormatting sqref="D26 G26:K26 D8 G8:K8 G11:K11 D11">
    <cfRule type="expression" dxfId="19" priority="66" stopIfTrue="1">
      <formula>#REF!=2018</formula>
    </cfRule>
  </conditionalFormatting>
  <conditionalFormatting sqref="D26 G26:K26 D8 G8:K8 G11:K11 D11">
    <cfRule type="expression" dxfId="18" priority="65">
      <formula>#REF!="нет"</formula>
    </cfRule>
  </conditionalFormatting>
  <conditionalFormatting sqref="D8 G8:K8">
    <cfRule type="expression" dxfId="17" priority="62">
      <formula>$B8="конкур"</formula>
    </cfRule>
    <cfRule type="expression" dxfId="16" priority="63">
      <formula>$B8="выездка"</formula>
    </cfRule>
    <cfRule type="expression" dxfId="15" priority="64">
      <formula>$B8="троеборье"</formula>
    </cfRule>
  </conditionalFormatting>
  <conditionalFormatting sqref="D8 G8:K8">
    <cfRule type="expression" dxfId="14" priority="59">
      <formula>$B8="конкур"</formula>
    </cfRule>
    <cfRule type="expression" dxfId="13" priority="60">
      <formula>$B8="выездка"</formula>
    </cfRule>
    <cfRule type="expression" dxfId="12" priority="61">
      <formula>$B8="троеборье"</formula>
    </cfRule>
  </conditionalFormatting>
  <conditionalFormatting sqref="D26 G26:K26">
    <cfRule type="expression" dxfId="11" priority="40">
      <formula>$B26="конкур"</formula>
    </cfRule>
    <cfRule type="expression" dxfId="10" priority="41">
      <formula>$B26="выездка"</formula>
    </cfRule>
    <cfRule type="expression" dxfId="9" priority="42">
      <formula>$B26="троеборье"</formula>
    </cfRule>
  </conditionalFormatting>
  <conditionalFormatting sqref="D11 G11:K11">
    <cfRule type="expression" dxfId="8" priority="16">
      <formula>$B11="конкур"</formula>
    </cfRule>
    <cfRule type="expression" dxfId="7" priority="17">
      <formula>$B11="выездка"</formula>
    </cfRule>
    <cfRule type="expression" dxfId="6" priority="18">
      <formula>$B11="троеборье"</formula>
    </cfRule>
  </conditionalFormatting>
  <conditionalFormatting sqref="D11 G11:K11">
    <cfRule type="expression" dxfId="5" priority="13">
      <formula>$B11="конкур"</formula>
    </cfRule>
    <cfRule type="expression" dxfId="4" priority="14">
      <formula>$B11="выездка"</formula>
    </cfRule>
    <cfRule type="expression" dxfId="3" priority="15">
      <formula>$B11="троеборье"</formula>
    </cfRule>
  </conditionalFormatting>
  <conditionalFormatting sqref="G11:K11 D11">
    <cfRule type="expression" dxfId="2" priority="3">
      <formula>$B11="конкур"</formula>
    </cfRule>
    <cfRule type="expression" dxfId="1" priority="4">
      <formula>$B11="выездка"</formula>
    </cfRule>
    <cfRule type="expression" dxfId="0" priority="5">
      <formula>$B11="троеборье"</formula>
    </cfRule>
  </conditionalFormatting>
  <pageMargins left="0.55118110236220474" right="0.55118110236220474" top="0.35433070866141736" bottom="0.55118110236220474" header="0.51181102362204722" footer="0.55118110236220474"/>
  <pageSetup paperSize="9" scale="55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85" zoomScaleNormal="100" zoomScaleSheetLayoutView="85" workbookViewId="0">
      <selection activeCell="K13" sqref="K13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72" customHeight="1">
      <c r="A2" s="151" t="s">
        <v>143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.75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8.75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21" customHeight="1">
      <c r="A5" s="154" t="s">
        <v>97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21" hidden="1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9.149999999999999" customHeight="1">
      <c r="A7" s="176" t="s">
        <v>267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 customHeight="1">
      <c r="A9" s="69" t="s">
        <v>58</v>
      </c>
      <c r="B9" s="41"/>
      <c r="C9" s="41"/>
      <c r="D9" s="41"/>
      <c r="E9" s="42"/>
      <c r="F9" s="42"/>
      <c r="G9" s="42"/>
      <c r="H9" s="42"/>
      <c r="I9" s="42"/>
      <c r="J9" s="43"/>
      <c r="K9" s="43"/>
      <c r="L9" s="41"/>
      <c r="M9" s="44"/>
      <c r="Z9" s="70" t="s">
        <v>157</v>
      </c>
    </row>
    <row r="10" spans="1:26" ht="20.100000000000001" customHeight="1">
      <c r="A10" s="158" t="s">
        <v>17</v>
      </c>
      <c r="B10" s="158" t="s">
        <v>10</v>
      </c>
      <c r="C10" s="158" t="s">
        <v>1</v>
      </c>
      <c r="D10" s="159" t="s">
        <v>48</v>
      </c>
      <c r="E10" s="159" t="s">
        <v>2</v>
      </c>
      <c r="F10" s="158" t="s">
        <v>3</v>
      </c>
      <c r="G10" s="159" t="s">
        <v>49</v>
      </c>
      <c r="H10" s="159" t="s">
        <v>2</v>
      </c>
      <c r="I10" s="159" t="s">
        <v>4</v>
      </c>
      <c r="J10" s="126"/>
      <c r="K10" s="159" t="s">
        <v>6</v>
      </c>
      <c r="L10" s="159" t="s">
        <v>236</v>
      </c>
      <c r="M10" s="159"/>
      <c r="N10" s="159"/>
      <c r="O10" s="161" t="s">
        <v>18</v>
      </c>
      <c r="P10" s="161"/>
      <c r="Q10" s="161"/>
      <c r="R10" s="161" t="s">
        <v>140</v>
      </c>
      <c r="S10" s="161"/>
      <c r="T10" s="161"/>
      <c r="U10" s="162" t="s">
        <v>19</v>
      </c>
      <c r="V10" s="156" t="s">
        <v>50</v>
      </c>
      <c r="W10" s="156" t="s">
        <v>20</v>
      </c>
      <c r="X10" s="158" t="s">
        <v>21</v>
      </c>
      <c r="Y10" s="158" t="s">
        <v>22</v>
      </c>
      <c r="Z10" s="160" t="s">
        <v>23</v>
      </c>
    </row>
    <row r="11" spans="1:26" ht="89.25" customHeight="1">
      <c r="A11" s="158"/>
      <c r="B11" s="158"/>
      <c r="C11" s="158"/>
      <c r="D11" s="159"/>
      <c r="E11" s="159"/>
      <c r="F11" s="158"/>
      <c r="G11" s="159"/>
      <c r="H11" s="159"/>
      <c r="I11" s="159"/>
      <c r="J11" s="126"/>
      <c r="K11" s="159"/>
      <c r="L11" s="58" t="s">
        <v>24</v>
      </c>
      <c r="M11" s="47" t="s">
        <v>25</v>
      </c>
      <c r="N11" s="58" t="s">
        <v>17</v>
      </c>
      <c r="O11" s="58" t="s">
        <v>24</v>
      </c>
      <c r="P11" s="47" t="s">
        <v>25</v>
      </c>
      <c r="Q11" s="58" t="s">
        <v>17</v>
      </c>
      <c r="R11" s="58" t="s">
        <v>24</v>
      </c>
      <c r="S11" s="47" t="s">
        <v>25</v>
      </c>
      <c r="T11" s="58" t="s">
        <v>17</v>
      </c>
      <c r="U11" s="163"/>
      <c r="V11" s="157"/>
      <c r="W11" s="157"/>
      <c r="X11" s="158"/>
      <c r="Y11" s="158"/>
      <c r="Z11" s="160"/>
    </row>
    <row r="12" spans="1:26" s="99" customFormat="1" ht="46.5" customHeight="1">
      <c r="A12" s="96">
        <f>RANK(Y12,Y$12:Y$14,0)</f>
        <v>1</v>
      </c>
      <c r="B12" s="59"/>
      <c r="C12" s="100"/>
      <c r="D12" s="31" t="s">
        <v>211</v>
      </c>
      <c r="E12" s="24" t="s">
        <v>212</v>
      </c>
      <c r="F12" s="32">
        <v>2</v>
      </c>
      <c r="G12" s="131" t="s">
        <v>213</v>
      </c>
      <c r="H12" s="24" t="s">
        <v>214</v>
      </c>
      <c r="I12" s="32" t="s">
        <v>215</v>
      </c>
      <c r="J12" s="32" t="s">
        <v>216</v>
      </c>
      <c r="K12" s="29" t="s">
        <v>217</v>
      </c>
      <c r="L12" s="90">
        <v>176</v>
      </c>
      <c r="M12" s="91">
        <f>L12/3-IF($U12=1,0.5,IF($U12=2,1.5,0))</f>
        <v>58.666666666666664</v>
      </c>
      <c r="N12" s="92">
        <f>RANK(M12,M$12:M$14,0)</f>
        <v>2</v>
      </c>
      <c r="O12" s="90">
        <v>181.5</v>
      </c>
      <c r="P12" s="91">
        <f>O12/3-IF($U12=1,0.5,IF($U12=2,1.5,0))</f>
        <v>60.5</v>
      </c>
      <c r="Q12" s="92">
        <f>RANK(P12,P$12:P$14,0)</f>
        <v>1</v>
      </c>
      <c r="R12" s="90">
        <v>185</v>
      </c>
      <c r="S12" s="91">
        <f>R12/3-IF($U12=1,0.5,IF($U12=2,1.5,0))</f>
        <v>61.666666666666664</v>
      </c>
      <c r="T12" s="92">
        <f>RANK(S12,S$12:S$14,0)</f>
        <v>1</v>
      </c>
      <c r="U12" s="97"/>
      <c r="V12" s="97"/>
      <c r="W12" s="90">
        <f>L12+O12+R12</f>
        <v>542.5</v>
      </c>
      <c r="X12" s="98"/>
      <c r="Y12" s="91">
        <f>ROUND(SUM(M12,P12,S12)/3,3)</f>
        <v>60.277999999999999</v>
      </c>
      <c r="Z12" s="97" t="s">
        <v>26</v>
      </c>
    </row>
    <row r="13" spans="1:26" s="99" customFormat="1" ht="46.5" customHeight="1">
      <c r="A13" s="96">
        <f>RANK(Y13,Y$12:Y$14,0)</f>
        <v>2</v>
      </c>
      <c r="B13" s="59"/>
      <c r="C13" s="100"/>
      <c r="D13" s="31" t="s">
        <v>176</v>
      </c>
      <c r="E13" s="24" t="s">
        <v>177</v>
      </c>
      <c r="F13" s="32" t="s">
        <v>7</v>
      </c>
      <c r="G13" s="141" t="s">
        <v>178</v>
      </c>
      <c r="H13" s="142" t="s">
        <v>179</v>
      </c>
      <c r="I13" s="112" t="s">
        <v>180</v>
      </c>
      <c r="J13" s="143" t="s">
        <v>57</v>
      </c>
      <c r="K13" s="30" t="s">
        <v>181</v>
      </c>
      <c r="L13" s="90">
        <v>178</v>
      </c>
      <c r="M13" s="91">
        <f>L13/3-IF($U13=1,0.5,IF($U13=2,1.5,0))</f>
        <v>59.333333333333336</v>
      </c>
      <c r="N13" s="92">
        <f>RANK(M13,M$12:M$14,0)</f>
        <v>1</v>
      </c>
      <c r="O13" s="90">
        <v>170.5</v>
      </c>
      <c r="P13" s="91">
        <f>O13/3-IF($U13=1,0.5,IF($U13=2,1.5,0))</f>
        <v>56.833333333333336</v>
      </c>
      <c r="Q13" s="92">
        <f>RANK(P13,P$12:P$14,0)</f>
        <v>3</v>
      </c>
      <c r="R13" s="90">
        <v>177.5</v>
      </c>
      <c r="S13" s="91">
        <f>R13/3-IF($U13=1,0.5,IF($U13=2,1.5,0))</f>
        <v>59.166666666666664</v>
      </c>
      <c r="T13" s="92">
        <f>RANK(S13,S$12:S$14,0)</f>
        <v>3</v>
      </c>
      <c r="U13" s="97"/>
      <c r="V13" s="97"/>
      <c r="W13" s="90">
        <f>L13+O13+R13</f>
        <v>526</v>
      </c>
      <c r="X13" s="98"/>
      <c r="Y13" s="91">
        <f>ROUND(SUM(M13,P13,S13)/3,3)</f>
        <v>58.444000000000003</v>
      </c>
      <c r="Z13" s="97" t="s">
        <v>26</v>
      </c>
    </row>
    <row r="14" spans="1:26" s="105" customFormat="1" ht="46.5" customHeight="1">
      <c r="A14" s="96">
        <f>RANK(Y14,Y$12:Y$14,0)</f>
        <v>3</v>
      </c>
      <c r="B14" s="59"/>
      <c r="C14" s="100"/>
      <c r="D14" s="31" t="s">
        <v>225</v>
      </c>
      <c r="E14" s="119" t="s">
        <v>222</v>
      </c>
      <c r="F14" s="30" t="s">
        <v>7</v>
      </c>
      <c r="G14" s="85" t="s">
        <v>223</v>
      </c>
      <c r="H14" s="116" t="s">
        <v>224</v>
      </c>
      <c r="I14" s="101" t="s">
        <v>66</v>
      </c>
      <c r="J14" s="138" t="s">
        <v>66</v>
      </c>
      <c r="K14" s="29" t="s">
        <v>67</v>
      </c>
      <c r="L14" s="90">
        <v>169</v>
      </c>
      <c r="M14" s="91">
        <f>L14/3-IF($U14=1,0.5,IF($U14=2,1.5,0))</f>
        <v>55.833333333333336</v>
      </c>
      <c r="N14" s="92">
        <f>RANK(M14,M$12:M$14,0)</f>
        <v>3</v>
      </c>
      <c r="O14" s="90">
        <v>175.5</v>
      </c>
      <c r="P14" s="91">
        <f>O14/3-IF($U14=1,0.5,IF($U14=2,1.5,0))</f>
        <v>58</v>
      </c>
      <c r="Q14" s="92">
        <f>RANK(P14,P$12:P$14,0)</f>
        <v>2</v>
      </c>
      <c r="R14" s="90">
        <v>180</v>
      </c>
      <c r="S14" s="91">
        <f>R14/3-IF($U14=1,0.5,IF($U14=2,1.5,0))</f>
        <v>59.5</v>
      </c>
      <c r="T14" s="92">
        <f>RANK(S14,S$12:S$14,0)</f>
        <v>2</v>
      </c>
      <c r="U14" s="97">
        <v>1</v>
      </c>
      <c r="V14" s="97"/>
      <c r="W14" s="90">
        <f>L14+O14+R14</f>
        <v>524.5</v>
      </c>
      <c r="X14" s="98"/>
      <c r="Y14" s="91">
        <f>ROUND(SUM(M14,P14,S14)/3,3)</f>
        <v>57.777999999999999</v>
      </c>
      <c r="Z14" s="97" t="s">
        <v>26</v>
      </c>
    </row>
    <row r="15" spans="1:26" ht="39" customHeight="1"/>
    <row r="16" spans="1:26" ht="36.75" customHeight="1">
      <c r="D16" s="2" t="s">
        <v>12</v>
      </c>
      <c r="E16" s="2"/>
      <c r="F16" s="2"/>
      <c r="G16" s="2"/>
      <c r="H16" s="2"/>
      <c r="I16" s="34"/>
      <c r="K16" s="33" t="s">
        <v>237</v>
      </c>
      <c r="L16" s="125"/>
    </row>
    <row r="17" spans="4:12">
      <c r="D17" s="2"/>
      <c r="E17" s="2"/>
      <c r="F17" s="2"/>
      <c r="G17" s="2"/>
      <c r="H17" s="2"/>
      <c r="I17" s="34"/>
      <c r="L17" s="125"/>
    </row>
    <row r="18" spans="4:12" ht="36.75" customHeight="1">
      <c r="D18" s="2" t="s">
        <v>13</v>
      </c>
      <c r="E18" s="2"/>
      <c r="F18" s="2"/>
      <c r="G18" s="2"/>
      <c r="H18" s="2"/>
      <c r="I18" s="34"/>
      <c r="K18" s="33" t="s">
        <v>141</v>
      </c>
      <c r="L18" s="125"/>
    </row>
    <row r="29" spans="4:12">
      <c r="K29" s="2"/>
    </row>
  </sheetData>
  <protectedRanges>
    <protectedRange sqref="K14" name="Диапазон1_3_1_1_3_11_1_1_3_1_1_2_1_3_3_1_1_1_1_1_1_1_2_1_1"/>
  </protectedRanges>
  <sortState ref="A12:Z14">
    <sortCondition ref="A12:A14"/>
  </sortState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Normal="100" zoomScaleSheetLayoutView="100" workbookViewId="0">
      <selection activeCell="H19" sqref="H19"/>
    </sheetView>
  </sheetViews>
  <sheetFormatPr defaultRowHeight="12.75"/>
  <cols>
    <col min="1" max="2" width="23.28515625" style="6" customWidth="1"/>
    <col min="3" max="3" width="11.5703125" style="6" customWidth="1"/>
    <col min="4" max="4" width="25.85546875" style="6" customWidth="1"/>
    <col min="5" max="6" width="20.42578125" style="6" customWidth="1"/>
    <col min="7" max="16384" width="9.140625" style="6"/>
  </cols>
  <sheetData>
    <row r="1" spans="1:5" ht="59.25" customHeight="1">
      <c r="A1" s="173" t="s">
        <v>98</v>
      </c>
      <c r="B1" s="174"/>
      <c r="C1" s="174"/>
      <c r="D1" s="174"/>
      <c r="E1" s="174"/>
    </row>
    <row r="2" spans="1:5" ht="18" customHeight="1">
      <c r="A2" s="175" t="s">
        <v>53</v>
      </c>
      <c r="B2" s="175"/>
      <c r="C2" s="175"/>
      <c r="D2" s="175"/>
      <c r="E2" s="175"/>
    </row>
    <row r="3" spans="1:5">
      <c r="A3" s="60"/>
      <c r="B3" s="60"/>
      <c r="C3" s="60"/>
      <c r="D3" s="60"/>
      <c r="E3" s="60"/>
    </row>
    <row r="4" spans="1:5">
      <c r="A4" s="69" t="s">
        <v>58</v>
      </c>
      <c r="B4" s="60"/>
      <c r="C4" s="60"/>
      <c r="D4" s="60"/>
      <c r="E4" s="70" t="s">
        <v>157</v>
      </c>
    </row>
    <row r="5" spans="1:5" ht="19.5" customHeight="1">
      <c r="A5" s="61" t="s">
        <v>27</v>
      </c>
      <c r="B5" s="61" t="s">
        <v>28</v>
      </c>
      <c r="C5" s="61" t="s">
        <v>29</v>
      </c>
      <c r="D5" s="61" t="s">
        <v>30</v>
      </c>
      <c r="E5" s="61" t="s">
        <v>31</v>
      </c>
    </row>
    <row r="6" spans="1:5" ht="34.5" customHeight="1">
      <c r="A6" s="65" t="s">
        <v>32</v>
      </c>
      <c r="B6" s="66" t="s">
        <v>245</v>
      </c>
      <c r="C6" s="66" t="s">
        <v>155</v>
      </c>
      <c r="D6" s="66" t="s">
        <v>34</v>
      </c>
      <c r="E6" s="66"/>
    </row>
    <row r="7" spans="1:5" ht="34.5" customHeight="1">
      <c r="A7" s="65" t="s">
        <v>251</v>
      </c>
      <c r="B7" s="66" t="s">
        <v>144</v>
      </c>
      <c r="C7" s="66" t="s">
        <v>145</v>
      </c>
      <c r="D7" s="66" t="s">
        <v>34</v>
      </c>
      <c r="E7" s="66"/>
    </row>
    <row r="8" spans="1:5" ht="34.5" customHeight="1">
      <c r="A8" s="65" t="s">
        <v>46</v>
      </c>
      <c r="B8" s="66" t="s">
        <v>246</v>
      </c>
      <c r="C8" s="66" t="s">
        <v>155</v>
      </c>
      <c r="D8" s="66" t="s">
        <v>34</v>
      </c>
      <c r="E8" s="66"/>
    </row>
    <row r="9" spans="1:5" ht="34.5" customHeight="1">
      <c r="A9" s="65" t="s">
        <v>252</v>
      </c>
      <c r="B9" s="66" t="s">
        <v>254</v>
      </c>
      <c r="C9" s="66" t="s">
        <v>148</v>
      </c>
      <c r="D9" s="66" t="s">
        <v>34</v>
      </c>
      <c r="E9" s="66"/>
    </row>
    <row r="10" spans="1:5" ht="34.5" customHeight="1">
      <c r="A10" s="65" t="s">
        <v>252</v>
      </c>
      <c r="B10" s="66" t="s">
        <v>255</v>
      </c>
      <c r="C10" s="66" t="s">
        <v>148</v>
      </c>
      <c r="D10" s="66" t="s">
        <v>256</v>
      </c>
      <c r="E10" s="66"/>
    </row>
    <row r="11" spans="1:5" ht="34.5" customHeight="1">
      <c r="A11" s="65" t="s">
        <v>252</v>
      </c>
      <c r="B11" s="66" t="s">
        <v>257</v>
      </c>
      <c r="C11" s="66" t="s">
        <v>148</v>
      </c>
      <c r="D11" s="66" t="s">
        <v>256</v>
      </c>
      <c r="E11" s="66"/>
    </row>
    <row r="12" spans="1:5" ht="34.5" customHeight="1">
      <c r="A12" s="65" t="s">
        <v>252</v>
      </c>
      <c r="B12" s="66" t="s">
        <v>258</v>
      </c>
      <c r="C12" s="66" t="s">
        <v>148</v>
      </c>
      <c r="D12" s="66" t="s">
        <v>110</v>
      </c>
      <c r="E12" s="66"/>
    </row>
    <row r="13" spans="1:5" ht="34.5" customHeight="1">
      <c r="A13" s="81" t="s">
        <v>13</v>
      </c>
      <c r="B13" s="82" t="s">
        <v>47</v>
      </c>
      <c r="C13" s="82" t="s">
        <v>145</v>
      </c>
      <c r="D13" s="82" t="s">
        <v>33</v>
      </c>
      <c r="E13" s="66"/>
    </row>
    <row r="14" spans="1:5" ht="34.5" customHeight="1">
      <c r="A14" s="81" t="s">
        <v>253</v>
      </c>
      <c r="B14" s="82" t="s">
        <v>147</v>
      </c>
      <c r="C14" s="82" t="s">
        <v>146</v>
      </c>
      <c r="D14" s="66" t="s">
        <v>34</v>
      </c>
      <c r="E14" s="82"/>
    </row>
    <row r="15" spans="1:5" ht="34.5" customHeight="1">
      <c r="A15" s="65" t="s">
        <v>51</v>
      </c>
      <c r="B15" s="66" t="s">
        <v>248</v>
      </c>
      <c r="C15" s="66" t="s">
        <v>155</v>
      </c>
      <c r="D15" s="82" t="s">
        <v>247</v>
      </c>
      <c r="E15" s="66"/>
    </row>
    <row r="16" spans="1:5" ht="34.5" customHeight="1">
      <c r="A16" s="65" t="s">
        <v>154</v>
      </c>
      <c r="B16" s="66" t="s">
        <v>250</v>
      </c>
      <c r="C16" s="66" t="s">
        <v>148</v>
      </c>
      <c r="D16" s="66" t="s">
        <v>34</v>
      </c>
      <c r="E16" s="66"/>
    </row>
    <row r="17" spans="1:5" ht="34.5" customHeight="1">
      <c r="A17" s="65" t="s">
        <v>154</v>
      </c>
      <c r="B17" s="66" t="s">
        <v>249</v>
      </c>
      <c r="C17" s="66" t="s">
        <v>155</v>
      </c>
      <c r="D17" s="82" t="s">
        <v>247</v>
      </c>
      <c r="E17" s="66"/>
    </row>
    <row r="18" spans="1:5" ht="34.5" customHeight="1">
      <c r="A18" s="65" t="s">
        <v>15</v>
      </c>
      <c r="B18" s="66" t="s">
        <v>262</v>
      </c>
      <c r="C18" s="66" t="s">
        <v>261</v>
      </c>
      <c r="D18" s="66"/>
      <c r="E18" s="66"/>
    </row>
    <row r="19" spans="1:5" ht="51.75" customHeight="1">
      <c r="D19" s="2"/>
      <c r="E19" s="2"/>
    </row>
    <row r="20" spans="1:5">
      <c r="A20" s="2" t="s">
        <v>32</v>
      </c>
      <c r="C20" s="33" t="s">
        <v>237</v>
      </c>
      <c r="D20" s="33"/>
    </row>
    <row r="21" spans="1:5" ht="14.25" customHeight="1">
      <c r="A21" s="174"/>
      <c r="B21" s="174"/>
      <c r="C21" s="174"/>
      <c r="D21" s="174"/>
      <c r="E21" s="174"/>
    </row>
    <row r="22" spans="1:5" ht="60.75" customHeight="1">
      <c r="A22" s="173" t="s">
        <v>98</v>
      </c>
      <c r="B22" s="174"/>
      <c r="C22" s="174"/>
      <c r="D22" s="174"/>
      <c r="E22" s="174"/>
    </row>
    <row r="23" spans="1:5" ht="16.5" customHeight="1">
      <c r="A23" s="175" t="s">
        <v>52</v>
      </c>
      <c r="B23" s="175"/>
      <c r="C23" s="175"/>
      <c r="D23" s="175"/>
      <c r="E23" s="175"/>
    </row>
    <row r="24" spans="1:5">
      <c r="A24" s="62"/>
      <c r="B24" s="60"/>
      <c r="C24" s="60"/>
      <c r="D24" s="60"/>
      <c r="E24" s="63"/>
    </row>
    <row r="25" spans="1:5">
      <c r="A25" s="69" t="s">
        <v>58</v>
      </c>
      <c r="B25" s="64"/>
      <c r="C25" s="64"/>
      <c r="D25" s="70" t="s">
        <v>157</v>
      </c>
    </row>
    <row r="26" spans="1:5" ht="34.5" customHeight="1">
      <c r="A26" s="61" t="s">
        <v>27</v>
      </c>
      <c r="B26" s="61" t="s">
        <v>28</v>
      </c>
      <c r="C26" s="61" t="s">
        <v>29</v>
      </c>
      <c r="D26" s="61" t="s">
        <v>30</v>
      </c>
      <c r="E26" s="64"/>
    </row>
    <row r="27" spans="1:5" ht="34.5" customHeight="1">
      <c r="A27" s="65" t="s">
        <v>32</v>
      </c>
      <c r="B27" s="66" t="s">
        <v>245</v>
      </c>
      <c r="C27" s="66" t="s">
        <v>146</v>
      </c>
      <c r="D27" s="66" t="s">
        <v>34</v>
      </c>
      <c r="E27" s="67"/>
    </row>
    <row r="28" spans="1:5" ht="34.5" customHeight="1">
      <c r="A28" s="65" t="s">
        <v>46</v>
      </c>
      <c r="B28" s="66" t="s">
        <v>144</v>
      </c>
      <c r="C28" s="66" t="s">
        <v>145</v>
      </c>
      <c r="D28" s="66" t="s">
        <v>34</v>
      </c>
      <c r="E28" s="67"/>
    </row>
    <row r="29" spans="1:5" ht="34.5" customHeight="1">
      <c r="A29" s="65" t="s">
        <v>46</v>
      </c>
      <c r="B29" s="66" t="s">
        <v>246</v>
      </c>
      <c r="C29" s="66" t="s">
        <v>155</v>
      </c>
      <c r="D29" s="66" t="s">
        <v>34</v>
      </c>
      <c r="E29" s="67"/>
    </row>
    <row r="30" spans="1:5" ht="34.5" customHeight="1">
      <c r="A30" s="81" t="s">
        <v>13</v>
      </c>
      <c r="B30" s="82" t="s">
        <v>47</v>
      </c>
      <c r="C30" s="82" t="s">
        <v>145</v>
      </c>
      <c r="D30" s="82" t="s">
        <v>33</v>
      </c>
      <c r="E30" s="67"/>
    </row>
    <row r="31" spans="1:5" ht="34.5" customHeight="1">
      <c r="A31" s="81" t="s">
        <v>253</v>
      </c>
      <c r="B31" s="82" t="s">
        <v>147</v>
      </c>
      <c r="C31" s="82" t="s">
        <v>146</v>
      </c>
      <c r="D31" s="66" t="s">
        <v>34</v>
      </c>
      <c r="E31" s="67"/>
    </row>
    <row r="32" spans="1:5" ht="34.5" customHeight="1">
      <c r="A32" s="65" t="s">
        <v>51</v>
      </c>
      <c r="B32" s="66" t="s">
        <v>248</v>
      </c>
      <c r="C32" s="66" t="s">
        <v>155</v>
      </c>
      <c r="D32" s="82" t="s">
        <v>247</v>
      </c>
      <c r="E32" s="83"/>
    </row>
    <row r="33" spans="1:5" ht="34.5" customHeight="1">
      <c r="A33" s="65" t="s">
        <v>154</v>
      </c>
      <c r="B33" s="66" t="s">
        <v>250</v>
      </c>
      <c r="C33" s="66" t="s">
        <v>148</v>
      </c>
      <c r="D33" s="66" t="s">
        <v>34</v>
      </c>
      <c r="E33" s="67"/>
    </row>
    <row r="34" spans="1:5" ht="34.5" customHeight="1">
      <c r="A34" s="65" t="s">
        <v>154</v>
      </c>
      <c r="B34" s="66" t="s">
        <v>249</v>
      </c>
      <c r="C34" s="66" t="s">
        <v>155</v>
      </c>
      <c r="D34" s="82" t="s">
        <v>247</v>
      </c>
      <c r="E34" s="67"/>
    </row>
    <row r="35" spans="1:5" ht="34.5" customHeight="1">
      <c r="A35" s="65" t="s">
        <v>14</v>
      </c>
      <c r="B35" s="66" t="s">
        <v>144</v>
      </c>
      <c r="C35" s="66" t="s">
        <v>145</v>
      </c>
      <c r="D35" s="66" t="s">
        <v>34</v>
      </c>
      <c r="E35" s="67"/>
    </row>
    <row r="36" spans="1:5" ht="34.5" customHeight="1">
      <c r="A36" s="65" t="s">
        <v>15</v>
      </c>
      <c r="B36" s="66" t="s">
        <v>262</v>
      </c>
      <c r="C36" s="66" t="s">
        <v>261</v>
      </c>
      <c r="D36" s="66"/>
      <c r="E36" s="67"/>
    </row>
    <row r="37" spans="1:5" ht="52.5" customHeight="1">
      <c r="D37" s="2"/>
      <c r="E37" s="2"/>
    </row>
    <row r="38" spans="1:5">
      <c r="A38" s="2" t="s">
        <v>32</v>
      </c>
      <c r="C38" s="33" t="s">
        <v>237</v>
      </c>
      <c r="D38" s="33"/>
    </row>
    <row r="39" spans="1:5" ht="22.5" customHeight="1">
      <c r="E39" s="2"/>
    </row>
    <row r="40" spans="1:5">
      <c r="A40" s="2" t="s">
        <v>35</v>
      </c>
      <c r="C40" s="33" t="s">
        <v>99</v>
      </c>
      <c r="D40" s="33"/>
    </row>
  </sheetData>
  <mergeCells count="5">
    <mergeCell ref="A1:E1"/>
    <mergeCell ref="A2:E2"/>
    <mergeCell ref="A21:E21"/>
    <mergeCell ref="A22:E22"/>
    <mergeCell ref="A23:E23"/>
  </mergeCells>
  <pageMargins left="0.7" right="0.7" top="0.75" bottom="0.75" header="0.3" footer="0.3"/>
  <pageSetup paperSize="9" scale="85" fitToHeight="0" orientation="portrait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Normal="100" zoomScaleSheetLayoutView="85" workbookViewId="0">
      <selection activeCell="O14" sqref="O14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.8554687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75" customHeight="1">
      <c r="A2" s="151" t="s">
        <v>239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21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21" customHeight="1">
      <c r="A5" s="154" t="s">
        <v>235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21" hidden="1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9.149999999999999" customHeight="1">
      <c r="A7" s="176" t="s">
        <v>263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 customHeight="1">
      <c r="A9" s="69" t="s">
        <v>58</v>
      </c>
      <c r="B9" s="41"/>
      <c r="C9" s="41"/>
      <c r="D9" s="41"/>
      <c r="E9" s="42"/>
      <c r="F9" s="42"/>
      <c r="G9" s="42"/>
      <c r="H9" s="42"/>
      <c r="I9" s="42"/>
      <c r="J9" s="43"/>
      <c r="K9" s="43"/>
      <c r="L9" s="41"/>
      <c r="M9" s="44"/>
      <c r="Z9" s="70" t="s">
        <v>157</v>
      </c>
    </row>
    <row r="10" spans="1:26" ht="20.100000000000001" customHeight="1">
      <c r="A10" s="158" t="s">
        <v>17</v>
      </c>
      <c r="B10" s="158" t="s">
        <v>10</v>
      </c>
      <c r="C10" s="158" t="s">
        <v>1</v>
      </c>
      <c r="D10" s="159" t="s">
        <v>48</v>
      </c>
      <c r="E10" s="159" t="s">
        <v>2</v>
      </c>
      <c r="F10" s="158" t="s">
        <v>3</v>
      </c>
      <c r="G10" s="159" t="s">
        <v>49</v>
      </c>
      <c r="H10" s="159" t="s">
        <v>2</v>
      </c>
      <c r="I10" s="159" t="s">
        <v>4</v>
      </c>
      <c r="J10" s="104"/>
      <c r="K10" s="159" t="s">
        <v>6</v>
      </c>
      <c r="L10" s="159" t="s">
        <v>236</v>
      </c>
      <c r="M10" s="159"/>
      <c r="N10" s="159"/>
      <c r="O10" s="161" t="s">
        <v>18</v>
      </c>
      <c r="P10" s="161"/>
      <c r="Q10" s="161"/>
      <c r="R10" s="161" t="s">
        <v>140</v>
      </c>
      <c r="S10" s="161"/>
      <c r="T10" s="161"/>
      <c r="U10" s="162" t="s">
        <v>19</v>
      </c>
      <c r="V10" s="156" t="s">
        <v>50</v>
      </c>
      <c r="W10" s="156" t="s">
        <v>20</v>
      </c>
      <c r="X10" s="158" t="s">
        <v>21</v>
      </c>
      <c r="Y10" s="158" t="s">
        <v>22</v>
      </c>
      <c r="Z10" s="160" t="s">
        <v>23</v>
      </c>
    </row>
    <row r="11" spans="1:26" ht="71.25" customHeight="1">
      <c r="A11" s="158"/>
      <c r="B11" s="158"/>
      <c r="C11" s="158"/>
      <c r="D11" s="159"/>
      <c r="E11" s="159"/>
      <c r="F11" s="158"/>
      <c r="G11" s="159"/>
      <c r="H11" s="159"/>
      <c r="I11" s="159"/>
      <c r="J11" s="104"/>
      <c r="K11" s="159"/>
      <c r="L11" s="58" t="s">
        <v>24</v>
      </c>
      <c r="M11" s="47" t="s">
        <v>25</v>
      </c>
      <c r="N11" s="58" t="s">
        <v>17</v>
      </c>
      <c r="O11" s="58" t="s">
        <v>24</v>
      </c>
      <c r="P11" s="47" t="s">
        <v>25</v>
      </c>
      <c r="Q11" s="58" t="s">
        <v>17</v>
      </c>
      <c r="R11" s="58" t="s">
        <v>24</v>
      </c>
      <c r="S11" s="47" t="s">
        <v>25</v>
      </c>
      <c r="T11" s="58" t="s">
        <v>17</v>
      </c>
      <c r="U11" s="163"/>
      <c r="V11" s="157"/>
      <c r="W11" s="157"/>
      <c r="X11" s="158"/>
      <c r="Y11" s="158"/>
      <c r="Z11" s="160"/>
    </row>
    <row r="12" spans="1:26" s="99" customFormat="1" ht="51" customHeight="1">
      <c r="A12" s="96">
        <v>1</v>
      </c>
      <c r="B12" s="59"/>
      <c r="C12" s="100"/>
      <c r="D12" s="28" t="s">
        <v>228</v>
      </c>
      <c r="E12" s="24"/>
      <c r="F12" s="21" t="s">
        <v>7</v>
      </c>
      <c r="G12" s="19" t="s">
        <v>240</v>
      </c>
      <c r="H12" s="20" t="s">
        <v>230</v>
      </c>
      <c r="I12" s="21" t="s">
        <v>66</v>
      </c>
      <c r="J12" s="21" t="s">
        <v>226</v>
      </c>
      <c r="K12" s="27" t="s">
        <v>67</v>
      </c>
      <c r="L12" s="90">
        <v>103</v>
      </c>
      <c r="M12" s="91">
        <f>L12/1.7-IF($U12=1,0.5,IF($U12=2,1.5,0))</f>
        <v>60.588235294117652</v>
      </c>
      <c r="N12" s="92">
        <f>RANK(M12,M$12:M$12,0)</f>
        <v>1</v>
      </c>
      <c r="O12" s="90">
        <v>107</v>
      </c>
      <c r="P12" s="91">
        <f>O12/1.7-IF($U12=1,0.5,IF($U12=2,1.5,0))</f>
        <v>62.941176470588239</v>
      </c>
      <c r="Q12" s="92">
        <f>RANK(P12,P$12:P$12,0)</f>
        <v>1</v>
      </c>
      <c r="R12" s="90">
        <v>112.5</v>
      </c>
      <c r="S12" s="91">
        <f>R12/1.7-IF($U12=1,0.5,IF($U12=2,1.5,0))</f>
        <v>66.17647058823529</v>
      </c>
      <c r="T12" s="92">
        <f>RANK(S12,S$12:S$12,0)</f>
        <v>1</v>
      </c>
      <c r="U12" s="97"/>
      <c r="V12" s="97"/>
      <c r="W12" s="90">
        <f>L12+O12+R12</f>
        <v>322.5</v>
      </c>
      <c r="X12" s="98"/>
      <c r="Y12" s="91">
        <f>ROUND(SUM(M12,P12,S12)/3,3)</f>
        <v>63.234999999999999</v>
      </c>
      <c r="Z12" s="97" t="s">
        <v>26</v>
      </c>
    </row>
    <row r="13" spans="1:26" ht="39" customHeight="1">
      <c r="Z13" s="6" t="s">
        <v>26</v>
      </c>
    </row>
    <row r="14" spans="1:26" ht="36.75" customHeight="1">
      <c r="D14" s="2" t="s">
        <v>12</v>
      </c>
      <c r="E14" s="2"/>
      <c r="F14" s="2"/>
      <c r="G14" s="2"/>
      <c r="H14" s="2"/>
      <c r="I14" s="34"/>
      <c r="K14" s="33" t="s">
        <v>237</v>
      </c>
      <c r="L14" s="102"/>
    </row>
    <row r="15" spans="1:26">
      <c r="D15" s="2"/>
      <c r="E15" s="2"/>
      <c r="F15" s="2"/>
      <c r="G15" s="2"/>
      <c r="H15" s="2"/>
      <c r="I15" s="34"/>
      <c r="L15" s="102"/>
    </row>
    <row r="16" spans="1:26" ht="36.75" customHeight="1">
      <c r="D16" s="2" t="s">
        <v>13</v>
      </c>
      <c r="E16" s="2"/>
      <c r="F16" s="2"/>
      <c r="G16" s="2"/>
      <c r="H16" s="2"/>
      <c r="I16" s="34"/>
      <c r="K16" s="33" t="s">
        <v>141</v>
      </c>
      <c r="L16" s="102"/>
    </row>
    <row r="27" spans="11:11">
      <c r="K27" s="2"/>
    </row>
  </sheetData>
  <sortState ref="A13:Z14">
    <sortCondition ref="A13:A14"/>
  </sortState>
  <mergeCells count="26">
    <mergeCell ref="L10:N10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A6:Z6"/>
    <mergeCell ref="A1:Z1"/>
    <mergeCell ref="A2:Z2"/>
    <mergeCell ref="A3:Z3"/>
    <mergeCell ref="A4:Z4"/>
    <mergeCell ref="A5:Z5"/>
  </mergeCells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view="pageBreakPreview" zoomScale="85" zoomScaleNormal="100" zoomScaleSheetLayoutView="85" workbookViewId="0">
      <selection activeCell="E16" sqref="E16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32.2851562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19.425781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71.25" customHeight="1">
      <c r="A2" s="151" t="s">
        <v>142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21" customHeight="1">
      <c r="A3" s="152" t="s">
        <v>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21" customHeight="1">
      <c r="A5" s="154" t="s">
        <v>238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21" hidden="1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9.149999999999999" customHeight="1">
      <c r="A7" s="176" t="s">
        <v>263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 customHeight="1">
      <c r="A9" s="69" t="s">
        <v>58</v>
      </c>
      <c r="B9" s="41"/>
      <c r="C9" s="41"/>
      <c r="D9" s="41"/>
      <c r="E9" s="42"/>
      <c r="F9" s="42"/>
      <c r="G9" s="42"/>
      <c r="H9" s="42"/>
      <c r="I9" s="42"/>
      <c r="J9" s="43"/>
      <c r="K9" s="43"/>
      <c r="L9" s="41"/>
      <c r="M9" s="44"/>
      <c r="Z9" s="70" t="s">
        <v>157</v>
      </c>
    </row>
    <row r="10" spans="1:26" ht="20.100000000000001" customHeight="1">
      <c r="A10" s="158" t="s">
        <v>17</v>
      </c>
      <c r="B10" s="158" t="s">
        <v>10</v>
      </c>
      <c r="C10" s="158" t="s">
        <v>1</v>
      </c>
      <c r="D10" s="159" t="s">
        <v>48</v>
      </c>
      <c r="E10" s="159" t="s">
        <v>2</v>
      </c>
      <c r="F10" s="158" t="s">
        <v>3</v>
      </c>
      <c r="G10" s="159" t="s">
        <v>49</v>
      </c>
      <c r="H10" s="159" t="s">
        <v>2</v>
      </c>
      <c r="I10" s="159" t="s">
        <v>4</v>
      </c>
      <c r="J10" s="134"/>
      <c r="K10" s="159" t="s">
        <v>6</v>
      </c>
      <c r="L10" s="159" t="s">
        <v>236</v>
      </c>
      <c r="M10" s="159"/>
      <c r="N10" s="159"/>
      <c r="O10" s="161" t="s">
        <v>18</v>
      </c>
      <c r="P10" s="161"/>
      <c r="Q10" s="161"/>
      <c r="R10" s="161" t="s">
        <v>140</v>
      </c>
      <c r="S10" s="161"/>
      <c r="T10" s="161"/>
      <c r="U10" s="162" t="s">
        <v>19</v>
      </c>
      <c r="V10" s="156" t="s">
        <v>50</v>
      </c>
      <c r="W10" s="156" t="s">
        <v>20</v>
      </c>
      <c r="X10" s="158" t="s">
        <v>21</v>
      </c>
      <c r="Y10" s="158" t="s">
        <v>22</v>
      </c>
      <c r="Z10" s="160" t="s">
        <v>23</v>
      </c>
    </row>
    <row r="11" spans="1:26" ht="71.25" customHeight="1">
      <c r="A11" s="158"/>
      <c r="B11" s="158"/>
      <c r="C11" s="158"/>
      <c r="D11" s="159"/>
      <c r="E11" s="159"/>
      <c r="F11" s="158"/>
      <c r="G11" s="159"/>
      <c r="H11" s="159"/>
      <c r="I11" s="159"/>
      <c r="J11" s="134"/>
      <c r="K11" s="159"/>
      <c r="L11" s="58" t="s">
        <v>24</v>
      </c>
      <c r="M11" s="47" t="s">
        <v>25</v>
      </c>
      <c r="N11" s="58" t="s">
        <v>17</v>
      </c>
      <c r="O11" s="58" t="s">
        <v>24</v>
      </c>
      <c r="P11" s="47" t="s">
        <v>25</v>
      </c>
      <c r="Q11" s="58" t="s">
        <v>17</v>
      </c>
      <c r="R11" s="58" t="s">
        <v>24</v>
      </c>
      <c r="S11" s="47" t="s">
        <v>25</v>
      </c>
      <c r="T11" s="58" t="s">
        <v>17</v>
      </c>
      <c r="U11" s="163"/>
      <c r="V11" s="157"/>
      <c r="W11" s="157"/>
      <c r="X11" s="158"/>
      <c r="Y11" s="158"/>
      <c r="Z11" s="160"/>
    </row>
    <row r="12" spans="1:26" s="99" customFormat="1" ht="53.25" customHeight="1">
      <c r="A12" s="96">
        <f>RANK(Y12,Y$12:Y$15,0)</f>
        <v>1</v>
      </c>
      <c r="B12" s="59"/>
      <c r="C12" s="100"/>
      <c r="D12" s="109" t="s">
        <v>210</v>
      </c>
      <c r="E12" s="24" t="s">
        <v>60</v>
      </c>
      <c r="F12" s="32" t="s">
        <v>7</v>
      </c>
      <c r="G12" s="124" t="s">
        <v>122</v>
      </c>
      <c r="H12" s="24" t="s">
        <v>61</v>
      </c>
      <c r="I12" s="32" t="s">
        <v>62</v>
      </c>
      <c r="J12" s="32" t="s">
        <v>63</v>
      </c>
      <c r="K12" s="101" t="s">
        <v>101</v>
      </c>
      <c r="L12" s="90">
        <v>151.5</v>
      </c>
      <c r="M12" s="91">
        <f>L12/2.3-IF($U12=1,0.5,IF($U12=2,1.5,0))</f>
        <v>65.869565217391312</v>
      </c>
      <c r="N12" s="92">
        <f>RANK(M12,M$12:M$15,0)</f>
        <v>1</v>
      </c>
      <c r="O12" s="90">
        <v>156</v>
      </c>
      <c r="P12" s="91">
        <f>O12/2.3-IF($U12=1,0.5,IF($U12=2,1.5,0))</f>
        <v>67.826086956521749</v>
      </c>
      <c r="Q12" s="92">
        <f>RANK(P12,P$12:P$15,0)</f>
        <v>1</v>
      </c>
      <c r="R12" s="90">
        <v>153.5</v>
      </c>
      <c r="S12" s="91">
        <f>R12/2.3-IF($U12=1,0.5,IF($U12=2,1.5,0))</f>
        <v>66.739130434782609</v>
      </c>
      <c r="T12" s="92">
        <f>RANK(S12,S$12:S$15,0)</f>
        <v>1</v>
      </c>
      <c r="U12" s="97"/>
      <c r="V12" s="97"/>
      <c r="W12" s="90">
        <f>L12+O12+R12</f>
        <v>461</v>
      </c>
      <c r="X12" s="98"/>
      <c r="Y12" s="91">
        <f>ROUND(SUM(M12,P12,S12)/3,3)</f>
        <v>66.811999999999998</v>
      </c>
      <c r="Z12" s="97" t="s">
        <v>26</v>
      </c>
    </row>
    <row r="13" spans="1:26" s="99" customFormat="1" ht="53.25" customHeight="1">
      <c r="A13" s="96">
        <f>RANK(Y13,Y$12:Y$15,0)</f>
        <v>2</v>
      </c>
      <c r="B13" s="59"/>
      <c r="C13" s="100"/>
      <c r="D13" s="31" t="s">
        <v>128</v>
      </c>
      <c r="E13" s="24" t="s">
        <v>129</v>
      </c>
      <c r="F13" s="32" t="s">
        <v>7</v>
      </c>
      <c r="G13" s="127" t="s">
        <v>130</v>
      </c>
      <c r="H13" s="24" t="s">
        <v>131</v>
      </c>
      <c r="I13" s="32" t="s">
        <v>132</v>
      </c>
      <c r="J13" s="32" t="s">
        <v>133</v>
      </c>
      <c r="K13" s="123" t="s">
        <v>134</v>
      </c>
      <c r="L13" s="90">
        <v>145.5</v>
      </c>
      <c r="M13" s="91">
        <f>L13/2.3-IF($U13=1,0.5,IF($U13=2,1.5,0))</f>
        <v>63.260869565217398</v>
      </c>
      <c r="N13" s="92">
        <f>RANK(M13,M$12:M$15,0)</f>
        <v>2</v>
      </c>
      <c r="O13" s="90">
        <v>144</v>
      </c>
      <c r="P13" s="91">
        <f>O13/2.3-IF($U13=1,0.5,IF($U13=2,1.5,0))</f>
        <v>62.608695652173921</v>
      </c>
      <c r="Q13" s="92">
        <f>RANK(P13,P$12:P$15,0)</f>
        <v>3</v>
      </c>
      <c r="R13" s="90">
        <v>142.5</v>
      </c>
      <c r="S13" s="91">
        <f>R13/2.3-IF($U13=1,0.5,IF($U13=2,1.5,0))</f>
        <v>61.956521739130437</v>
      </c>
      <c r="T13" s="92">
        <f>RANK(S13,S$12:S$15,0)</f>
        <v>2</v>
      </c>
      <c r="U13" s="97"/>
      <c r="V13" s="97"/>
      <c r="W13" s="90">
        <f>L13+O13+R13</f>
        <v>432</v>
      </c>
      <c r="X13" s="98"/>
      <c r="Y13" s="91">
        <f>ROUND(SUM(M13,P13,S13)/3,3)</f>
        <v>62.609000000000002</v>
      </c>
      <c r="Z13" s="97" t="s">
        <v>26</v>
      </c>
    </row>
    <row r="14" spans="1:26" s="99" customFormat="1" ht="53.25" customHeight="1">
      <c r="A14" s="96">
        <f>RANK(Y14,Y$12:Y$15,0)</f>
        <v>3</v>
      </c>
      <c r="B14" s="59"/>
      <c r="C14" s="100"/>
      <c r="D14" s="31" t="s">
        <v>128</v>
      </c>
      <c r="E14" s="24" t="s">
        <v>129</v>
      </c>
      <c r="F14" s="32" t="s">
        <v>7</v>
      </c>
      <c r="G14" s="23" t="s">
        <v>135</v>
      </c>
      <c r="H14" s="24" t="s">
        <v>136</v>
      </c>
      <c r="I14" s="32" t="s">
        <v>137</v>
      </c>
      <c r="J14" s="32" t="s">
        <v>133</v>
      </c>
      <c r="K14" s="123" t="s">
        <v>134</v>
      </c>
      <c r="L14" s="90">
        <v>140.5</v>
      </c>
      <c r="M14" s="91">
        <f>L14/2.3-IF($U14=1,0.5,IF($U14=2,1.5,0))</f>
        <v>61.086956521739133</v>
      </c>
      <c r="N14" s="92">
        <f>RANK(M14,M$12:M$15,0)</f>
        <v>4</v>
      </c>
      <c r="O14" s="90">
        <v>151</v>
      </c>
      <c r="P14" s="91">
        <f>O14/2.3-IF($U14=1,0.5,IF($U14=2,1.5,0))</f>
        <v>65.652173913043484</v>
      </c>
      <c r="Q14" s="92">
        <f>RANK(P14,P$12:P$15,0)</f>
        <v>2</v>
      </c>
      <c r="R14" s="90">
        <v>138.5</v>
      </c>
      <c r="S14" s="91">
        <f>R14/2.3-IF($U14=1,0.5,IF($U14=2,1.5,0))</f>
        <v>60.217391304347828</v>
      </c>
      <c r="T14" s="92">
        <f>RANK(S14,S$12:S$15,0)</f>
        <v>3</v>
      </c>
      <c r="U14" s="97"/>
      <c r="V14" s="97"/>
      <c r="W14" s="90">
        <f>L14+O14+R14</f>
        <v>430</v>
      </c>
      <c r="X14" s="98"/>
      <c r="Y14" s="91">
        <f>ROUND(SUM(M14,P14,S14)/3,3)</f>
        <v>62.319000000000003</v>
      </c>
      <c r="Z14" s="97" t="s">
        <v>26</v>
      </c>
    </row>
    <row r="15" spans="1:26" s="99" customFormat="1" ht="53.25" customHeight="1">
      <c r="A15" s="96">
        <f>RANK(Y15,Y$12:Y$15,0)</f>
        <v>4</v>
      </c>
      <c r="B15" s="59"/>
      <c r="C15" s="100"/>
      <c r="D15" s="109" t="s">
        <v>64</v>
      </c>
      <c r="E15" s="24" t="s">
        <v>65</v>
      </c>
      <c r="F15" s="32" t="s">
        <v>7</v>
      </c>
      <c r="G15" s="124" t="s">
        <v>122</v>
      </c>
      <c r="H15" s="24" t="s">
        <v>61</v>
      </c>
      <c r="I15" s="32" t="s">
        <v>62</v>
      </c>
      <c r="J15" s="32" t="s">
        <v>63</v>
      </c>
      <c r="K15" s="101" t="s">
        <v>101</v>
      </c>
      <c r="L15" s="90">
        <v>143</v>
      </c>
      <c r="M15" s="91">
        <f>L15/2.3-IF($U15=1,0.5,IF($U15=2,1.5,0))</f>
        <v>61.673913043478265</v>
      </c>
      <c r="N15" s="92">
        <f>RANK(M15,M$12:M$15,0)</f>
        <v>3</v>
      </c>
      <c r="O15" s="90">
        <v>140</v>
      </c>
      <c r="P15" s="91">
        <f>O15/2.3-IF($U15=1,0.5,IF($U15=2,1.5,0))</f>
        <v>60.369565217391312</v>
      </c>
      <c r="Q15" s="92">
        <f>RANK(P15,P$12:P$15,0)</f>
        <v>4</v>
      </c>
      <c r="R15" s="90">
        <v>136.5</v>
      </c>
      <c r="S15" s="91">
        <f>R15/2.3-IF($U15=1,0.5,IF($U15=2,1.5,0))</f>
        <v>58.847826086956523</v>
      </c>
      <c r="T15" s="92">
        <f>RANK(S15,S$12:S$15,0)</f>
        <v>4</v>
      </c>
      <c r="U15" s="97">
        <v>1</v>
      </c>
      <c r="V15" s="97"/>
      <c r="W15" s="90">
        <f>L15+O15+R15</f>
        <v>419.5</v>
      </c>
      <c r="X15" s="98"/>
      <c r="Y15" s="91">
        <f>ROUND(SUM(M15,P15,S15)/3,3)</f>
        <v>60.296999999999997</v>
      </c>
      <c r="Z15" s="97" t="s">
        <v>26</v>
      </c>
    </row>
    <row r="16" spans="1:26" ht="39" customHeight="1"/>
    <row r="17" spans="4:12" ht="36.75" customHeight="1">
      <c r="D17" s="2" t="s">
        <v>12</v>
      </c>
      <c r="E17" s="2"/>
      <c r="F17" s="2"/>
      <c r="G17" s="2"/>
      <c r="H17" s="2"/>
      <c r="I17" s="34"/>
      <c r="K17" s="33" t="s">
        <v>237</v>
      </c>
      <c r="L17" s="133"/>
    </row>
    <row r="18" spans="4:12">
      <c r="D18" s="2"/>
      <c r="E18" s="2"/>
      <c r="F18" s="2"/>
      <c r="G18" s="2"/>
      <c r="H18" s="2"/>
      <c r="I18" s="34"/>
      <c r="L18" s="133"/>
    </row>
    <row r="19" spans="4:12" ht="36.75" customHeight="1">
      <c r="D19" s="2" t="s">
        <v>13</v>
      </c>
      <c r="E19" s="2"/>
      <c r="F19" s="2"/>
      <c r="G19" s="2"/>
      <c r="H19" s="2"/>
      <c r="I19" s="34"/>
      <c r="K19" s="33" t="s">
        <v>141</v>
      </c>
      <c r="L19" s="133"/>
    </row>
    <row r="30" spans="4:12">
      <c r="K30" s="2"/>
    </row>
  </sheetData>
  <protectedRanges>
    <protectedRange sqref="K12" name="Диапазон1_3_1_1_3_11_1_1_3_1_1_2_2_1_2_1_1_1_1_1_1"/>
  </protectedRanges>
  <sortState ref="A12:Z15">
    <sortCondition ref="A12:A15"/>
  </sortState>
  <mergeCells count="26"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A1:Z1"/>
    <mergeCell ref="A2:Z2"/>
    <mergeCell ref="A3:Z3"/>
    <mergeCell ref="A4:Z4"/>
    <mergeCell ref="A5:Z5"/>
  </mergeCells>
  <conditionalFormatting sqref="D15:K15">
    <cfRule type="timePeriod" dxfId="76" priority="22" timePeriod="thisWeek">
      <formula>AND(TODAY()-ROUNDDOWN(D15,0)&lt;=WEEKDAY(TODAY())-1,ROUNDDOWN(D15,0)-TODAY()&lt;=7-WEEKDAY(TODAY()))</formula>
    </cfRule>
  </conditionalFormatting>
  <conditionalFormatting sqref="D15:K15">
    <cfRule type="timePeriod" dxfId="75" priority="21" stopIfTrue="1" timePeriod="last7Days">
      <formula>AND(TODAY()-FLOOR(D15,1)&lt;=6,FLOOR(D15,1)&lt;=TODAY())</formula>
    </cfRule>
  </conditionalFormatting>
  <conditionalFormatting sqref="D15 G15:K15">
    <cfRule type="expression" dxfId="74" priority="20" stopIfTrue="1">
      <formula>#REF!=2018</formula>
    </cfRule>
  </conditionalFormatting>
  <conditionalFormatting sqref="D15 G15:K15">
    <cfRule type="expression" dxfId="73" priority="19">
      <formula>#REF!="нет"</formula>
    </cfRule>
  </conditionalFormatting>
  <conditionalFormatting sqref="D15 G15:K15">
    <cfRule type="expression" dxfId="72" priority="16">
      <formula>$B15="конкур"</formula>
    </cfRule>
    <cfRule type="expression" dxfId="71" priority="17">
      <formula>$B15="выездка"</formula>
    </cfRule>
    <cfRule type="expression" dxfId="70" priority="18">
      <formula>$B15="троеборье"</formula>
    </cfRule>
  </conditionalFormatting>
  <conditionalFormatting sqref="D15 G15:K15">
    <cfRule type="expression" dxfId="69" priority="13">
      <formula>$B15="конкур"</formula>
    </cfRule>
    <cfRule type="expression" dxfId="68" priority="14">
      <formula>$B15="выездка"</formula>
    </cfRule>
    <cfRule type="expression" dxfId="67" priority="15">
      <formula>$B15="троеборье"</formula>
    </cfRule>
  </conditionalFormatting>
  <conditionalFormatting sqref="F12:F13">
    <cfRule type="timePeriod" dxfId="66" priority="12" timePeriod="thisWeek">
      <formula>AND(TODAY()-ROUNDDOWN(F12,0)&lt;=WEEKDAY(TODAY())-1,ROUNDDOWN(F12,0)-TODAY()&lt;=7-WEEKDAY(TODAY()))</formula>
    </cfRule>
  </conditionalFormatting>
  <conditionalFormatting sqref="F12:F13">
    <cfRule type="timePeriod" dxfId="65" priority="11" stopIfTrue="1" timePeriod="last7Days">
      <formula>AND(TODAY()-FLOOR(F12,1)&lt;=6,FLOOR(F12,1)&lt;=TODAY())</formula>
    </cfRule>
  </conditionalFormatting>
  <conditionalFormatting sqref="H12:K13 D12:F13">
    <cfRule type="timePeriod" dxfId="64" priority="10" timePeriod="thisWeek">
      <formula>AND(TODAY()-ROUNDDOWN(D12,0)&lt;=WEEKDAY(TODAY())-1,ROUNDDOWN(D12,0)-TODAY()&lt;=7-WEEKDAY(TODAY()))</formula>
    </cfRule>
  </conditionalFormatting>
  <conditionalFormatting sqref="D15:K15">
    <cfRule type="timePeriod" dxfId="63" priority="9" timePeriod="thisWeek">
      <formula>AND(TODAY()-ROUNDDOWN(D15,0)&lt;=WEEKDAY(TODAY())-1,ROUNDDOWN(D15,0)-TODAY()&lt;=7-WEEKDAY(TODAY()))</formula>
    </cfRule>
  </conditionalFormatting>
  <conditionalFormatting sqref="D15:K15">
    <cfRule type="timePeriod" dxfId="62" priority="8" stopIfTrue="1" timePeriod="last7Days">
      <formula>AND(TODAY()-FLOOR(D15,1)&lt;=6,FLOOR(D15,1)&lt;=TODAY())</formula>
    </cfRule>
  </conditionalFormatting>
  <conditionalFormatting sqref="G15:K15 D15">
    <cfRule type="expression" dxfId="61" priority="7" stopIfTrue="1">
      <formula>#REF!=2018</formula>
    </cfRule>
  </conditionalFormatting>
  <conditionalFormatting sqref="G15:K15 D15">
    <cfRule type="expression" dxfId="60" priority="6">
      <formula>#REF!="нет"</formula>
    </cfRule>
  </conditionalFormatting>
  <conditionalFormatting sqref="G15:K15 D15">
    <cfRule type="expression" dxfId="59" priority="3">
      <formula>$B15="конкур"</formula>
    </cfRule>
    <cfRule type="expression" dxfId="58" priority="4">
      <formula>$B15="выездка"</formula>
    </cfRule>
    <cfRule type="expression" dxfId="57" priority="5">
      <formula>$B15="троеборье"</formula>
    </cfRule>
  </conditionalFormatting>
  <conditionalFormatting sqref="F12">
    <cfRule type="timePeriod" dxfId="56" priority="2" timePeriod="thisWeek">
      <formula>AND(TODAY()-ROUNDDOWN(F12,0)&lt;=WEEKDAY(TODAY())-1,ROUNDDOWN(F12,0)-TODAY()&lt;=7-WEEKDAY(TODAY()))</formula>
    </cfRule>
  </conditionalFormatting>
  <conditionalFormatting sqref="F12">
    <cfRule type="timePeriod" dxfId="55" priority="1" stopIfTrue="1" timePeriod="last7Days">
      <formula>AND(TODAY()-FLOOR(F12,1)&lt;=6,FLOOR(F12,1)&lt;=TODAY())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100" zoomScaleSheetLayoutView="85" workbookViewId="0">
      <selection activeCell="G14" sqref="G14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32.2851562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19.425781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71.25" customHeight="1">
      <c r="A2" s="151" t="s">
        <v>241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21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21" customHeight="1">
      <c r="A5" s="154" t="s">
        <v>238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21" hidden="1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9.149999999999999" customHeight="1">
      <c r="A7" s="176" t="s">
        <v>263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 customHeight="1">
      <c r="A9" s="69" t="s">
        <v>58</v>
      </c>
      <c r="B9" s="41"/>
      <c r="C9" s="41"/>
      <c r="D9" s="41"/>
      <c r="E9" s="42"/>
      <c r="F9" s="42"/>
      <c r="G9" s="42"/>
      <c r="H9" s="42"/>
      <c r="I9" s="42"/>
      <c r="J9" s="43"/>
      <c r="K9" s="43"/>
      <c r="L9" s="41"/>
      <c r="M9" s="44"/>
      <c r="Z9" s="70" t="s">
        <v>157</v>
      </c>
    </row>
    <row r="10" spans="1:26" ht="20.100000000000001" customHeight="1">
      <c r="A10" s="158" t="s">
        <v>17</v>
      </c>
      <c r="B10" s="158" t="s">
        <v>10</v>
      </c>
      <c r="C10" s="158" t="s">
        <v>1</v>
      </c>
      <c r="D10" s="159" t="s">
        <v>48</v>
      </c>
      <c r="E10" s="159" t="s">
        <v>2</v>
      </c>
      <c r="F10" s="158" t="s">
        <v>3</v>
      </c>
      <c r="G10" s="159" t="s">
        <v>49</v>
      </c>
      <c r="H10" s="159" t="s">
        <v>2</v>
      </c>
      <c r="I10" s="159" t="s">
        <v>4</v>
      </c>
      <c r="J10" s="134"/>
      <c r="K10" s="159" t="s">
        <v>6</v>
      </c>
      <c r="L10" s="159" t="s">
        <v>236</v>
      </c>
      <c r="M10" s="159"/>
      <c r="N10" s="159"/>
      <c r="O10" s="161" t="s">
        <v>18</v>
      </c>
      <c r="P10" s="161"/>
      <c r="Q10" s="161"/>
      <c r="R10" s="161" t="s">
        <v>140</v>
      </c>
      <c r="S10" s="161"/>
      <c r="T10" s="161"/>
      <c r="U10" s="162" t="s">
        <v>19</v>
      </c>
      <c r="V10" s="156" t="s">
        <v>50</v>
      </c>
      <c r="W10" s="156" t="s">
        <v>20</v>
      </c>
      <c r="X10" s="158" t="s">
        <v>21</v>
      </c>
      <c r="Y10" s="158" t="s">
        <v>22</v>
      </c>
      <c r="Z10" s="160" t="s">
        <v>23</v>
      </c>
    </row>
    <row r="11" spans="1:26" ht="71.25" customHeight="1">
      <c r="A11" s="158"/>
      <c r="B11" s="158"/>
      <c r="C11" s="158"/>
      <c r="D11" s="159"/>
      <c r="E11" s="159"/>
      <c r="F11" s="158"/>
      <c r="G11" s="159"/>
      <c r="H11" s="159"/>
      <c r="I11" s="159"/>
      <c r="J11" s="134"/>
      <c r="K11" s="159"/>
      <c r="L11" s="58" t="s">
        <v>24</v>
      </c>
      <c r="M11" s="47" t="s">
        <v>25</v>
      </c>
      <c r="N11" s="58" t="s">
        <v>17</v>
      </c>
      <c r="O11" s="58" t="s">
        <v>24</v>
      </c>
      <c r="P11" s="47" t="s">
        <v>25</v>
      </c>
      <c r="Q11" s="58" t="s">
        <v>17</v>
      </c>
      <c r="R11" s="58" t="s">
        <v>24</v>
      </c>
      <c r="S11" s="47" t="s">
        <v>25</v>
      </c>
      <c r="T11" s="58" t="s">
        <v>17</v>
      </c>
      <c r="U11" s="163"/>
      <c r="V11" s="157"/>
      <c r="W11" s="157"/>
      <c r="X11" s="158"/>
      <c r="Y11" s="158"/>
      <c r="Z11" s="160"/>
    </row>
    <row r="12" spans="1:26" s="99" customFormat="1" ht="53.25" customHeight="1">
      <c r="A12" s="96">
        <f>RANK(Y12,Y$12:Y$13,0)</f>
        <v>1</v>
      </c>
      <c r="B12" s="59"/>
      <c r="C12" s="100"/>
      <c r="D12" s="31" t="s">
        <v>227</v>
      </c>
      <c r="E12" s="24" t="s">
        <v>231</v>
      </c>
      <c r="F12" s="32" t="s">
        <v>7</v>
      </c>
      <c r="G12" s="120" t="s">
        <v>232</v>
      </c>
      <c r="H12" s="24" t="s">
        <v>233</v>
      </c>
      <c r="I12" s="32" t="s">
        <v>234</v>
      </c>
      <c r="J12" s="32" t="s">
        <v>66</v>
      </c>
      <c r="K12" s="118" t="s">
        <v>67</v>
      </c>
      <c r="L12" s="90">
        <v>138.5</v>
      </c>
      <c r="M12" s="91">
        <f>L12/2.3-IF($U12=1,0.5,IF($U12=2,1.5,0))</f>
        <v>60.217391304347828</v>
      </c>
      <c r="N12" s="92">
        <f>RANK(M12,M$12:M$13,0)</f>
        <v>1</v>
      </c>
      <c r="O12" s="90">
        <v>137</v>
      </c>
      <c r="P12" s="91">
        <f>O12/2.3-IF($U12=1,0.5,IF($U12=2,1.5,0))</f>
        <v>59.565217391304351</v>
      </c>
      <c r="Q12" s="92">
        <f>RANK(P12,P$12:P$13,0)</f>
        <v>2</v>
      </c>
      <c r="R12" s="90">
        <v>140.5</v>
      </c>
      <c r="S12" s="91">
        <f>R12/2.3-IF($U12=1,0.5,IF($U12=2,1.5,0))</f>
        <v>61.086956521739133</v>
      </c>
      <c r="T12" s="92">
        <f>RANK(S12,S$12:S$13,0)</f>
        <v>1</v>
      </c>
      <c r="U12" s="97"/>
      <c r="V12" s="97"/>
      <c r="W12" s="90">
        <f>L12+O12+R12</f>
        <v>416</v>
      </c>
      <c r="X12" s="98"/>
      <c r="Y12" s="91">
        <f>ROUND(SUM(M12,P12,S12)/3,3)</f>
        <v>60.29</v>
      </c>
      <c r="Z12" s="97" t="s">
        <v>26</v>
      </c>
    </row>
    <row r="13" spans="1:26" s="99" customFormat="1" ht="53.25" customHeight="1">
      <c r="A13" s="96">
        <f>RANK(Y13,Y$12:Y$13,0)</f>
        <v>2</v>
      </c>
      <c r="B13" s="59"/>
      <c r="C13" s="100"/>
      <c r="D13" s="31" t="s">
        <v>206</v>
      </c>
      <c r="E13" s="24"/>
      <c r="F13" s="32" t="s">
        <v>7</v>
      </c>
      <c r="G13" s="23" t="s">
        <v>207</v>
      </c>
      <c r="H13" s="24" t="s">
        <v>208</v>
      </c>
      <c r="I13" s="32" t="s">
        <v>209</v>
      </c>
      <c r="J13" s="32" t="s">
        <v>133</v>
      </c>
      <c r="K13" s="29" t="s">
        <v>134</v>
      </c>
      <c r="L13" s="90">
        <v>125.5</v>
      </c>
      <c r="M13" s="91">
        <f t="shared" ref="M13" si="0">L13/2.3-IF($U13=1,0.5,IF($U13=2,1.5,0))</f>
        <v>54.065217391304351</v>
      </c>
      <c r="N13" s="92">
        <f>RANK(M13,M$12:M$13,0)</f>
        <v>2</v>
      </c>
      <c r="O13" s="90">
        <v>140</v>
      </c>
      <c r="P13" s="91">
        <f t="shared" ref="P13" si="1">O13/2.3-IF($U13=1,0.5,IF($U13=2,1.5,0))</f>
        <v>60.369565217391312</v>
      </c>
      <c r="Q13" s="92">
        <f>RANK(P13,P$12:P$13,0)</f>
        <v>1</v>
      </c>
      <c r="R13" s="90">
        <v>138.5</v>
      </c>
      <c r="S13" s="91">
        <f t="shared" ref="S13" si="2">R13/2.3-IF($U13=1,0.5,IF($U13=2,1.5,0))</f>
        <v>59.717391304347828</v>
      </c>
      <c r="T13" s="92">
        <f>RANK(S13,S$12:S$13,0)</f>
        <v>2</v>
      </c>
      <c r="U13" s="97">
        <v>1</v>
      </c>
      <c r="V13" s="97"/>
      <c r="W13" s="90">
        <f t="shared" ref="W13" si="3">L13+O13+R13</f>
        <v>404</v>
      </c>
      <c r="X13" s="98"/>
      <c r="Y13" s="91">
        <f t="shared" ref="Y13" si="4">ROUND(SUM(M13,P13,S13)/3,3)</f>
        <v>58.051000000000002</v>
      </c>
      <c r="Z13" s="97" t="s">
        <v>26</v>
      </c>
    </row>
    <row r="14" spans="1:26" ht="39" customHeight="1"/>
    <row r="15" spans="1:26" ht="36.75" customHeight="1">
      <c r="D15" s="2" t="s">
        <v>12</v>
      </c>
      <c r="E15" s="2"/>
      <c r="F15" s="2"/>
      <c r="G15" s="2"/>
      <c r="H15" s="2"/>
      <c r="I15" s="34"/>
      <c r="K15" s="33" t="s">
        <v>237</v>
      </c>
      <c r="L15" s="133"/>
    </row>
    <row r="16" spans="1:26">
      <c r="D16" s="2"/>
      <c r="E16" s="2"/>
      <c r="F16" s="2"/>
      <c r="G16" s="2"/>
      <c r="H16" s="2"/>
      <c r="I16" s="34"/>
      <c r="L16" s="133"/>
    </row>
    <row r="17" spans="4:12" ht="36.75" customHeight="1">
      <c r="D17" s="2" t="s">
        <v>13</v>
      </c>
      <c r="E17" s="2"/>
      <c r="F17" s="2"/>
      <c r="G17" s="2"/>
      <c r="H17" s="2"/>
      <c r="I17" s="34"/>
      <c r="K17" s="33" t="s">
        <v>141</v>
      </c>
      <c r="L17" s="133"/>
    </row>
    <row r="28" spans="4:12">
      <c r="K28" s="2"/>
    </row>
  </sheetData>
  <mergeCells count="26"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A1:Z1"/>
    <mergeCell ref="A2:Z2"/>
    <mergeCell ref="A3:Z3"/>
    <mergeCell ref="A4:Z4"/>
    <mergeCell ref="A5:Z5"/>
  </mergeCells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85" zoomScaleNormal="100" zoomScaleSheetLayoutView="85" workbookViewId="0">
      <selection activeCell="G18" sqref="G18"/>
    </sheetView>
  </sheetViews>
  <sheetFormatPr defaultRowHeight="12.75"/>
  <cols>
    <col min="1" max="1" width="4.85546875" style="7" customWidth="1"/>
    <col min="2" max="2" width="5.85546875" style="7" hidden="1" customWidth="1"/>
    <col min="3" max="3" width="7.5703125" style="7" hidden="1" customWidth="1"/>
    <col min="4" max="4" width="20.7109375" style="7" customWidth="1"/>
    <col min="5" max="5" width="8.28515625" style="7" customWidth="1"/>
    <col min="6" max="6" width="5.28515625" style="7" customWidth="1"/>
    <col min="7" max="7" width="37" style="7" customWidth="1"/>
    <col min="8" max="8" width="8.7109375" style="7" customWidth="1"/>
    <col min="9" max="9" width="17.28515625" style="7" customWidth="1"/>
    <col min="10" max="10" width="12.7109375" style="7" hidden="1" customWidth="1"/>
    <col min="11" max="11" width="26" style="7" customWidth="1"/>
    <col min="12" max="12" width="7" style="7" customWidth="1"/>
    <col min="13" max="13" width="10.42578125" style="7" customWidth="1"/>
    <col min="14" max="14" width="3.85546875" style="7" customWidth="1"/>
    <col min="15" max="15" width="5" style="7" customWidth="1"/>
    <col min="16" max="16" width="6" style="7" customWidth="1"/>
    <col min="17" max="17" width="5" style="7" customWidth="1"/>
    <col min="18" max="18" width="6" style="7" customWidth="1"/>
    <col min="19" max="19" width="7.140625" style="7" customWidth="1"/>
    <col min="20" max="20" width="9.855468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/>
  </cols>
  <sheetData>
    <row r="1" spans="1:27" s="103" customFormat="1" ht="36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66.75" customHeight="1">
      <c r="A2" s="164" t="s">
        <v>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18.75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ht="18.75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26.25" customHeight="1">
      <c r="A5" s="154" t="s">
        <v>150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s="45" customFormat="1" ht="19.149999999999999" customHeight="1">
      <c r="A6" s="177" t="s">
        <v>264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5" customHeight="1">
      <c r="A8" s="69" t="s">
        <v>58</v>
      </c>
      <c r="AA8" s="70" t="s">
        <v>157</v>
      </c>
    </row>
    <row r="9" spans="1:27" ht="20.100000000000001" customHeight="1">
      <c r="A9" s="158" t="s">
        <v>17</v>
      </c>
      <c r="B9" s="158" t="s">
        <v>10</v>
      </c>
      <c r="C9" s="156" t="s">
        <v>8</v>
      </c>
      <c r="D9" s="159" t="s">
        <v>48</v>
      </c>
      <c r="E9" s="159" t="s">
        <v>2</v>
      </c>
      <c r="F9" s="158" t="s">
        <v>3</v>
      </c>
      <c r="G9" s="159" t="s">
        <v>49</v>
      </c>
      <c r="H9" s="159" t="s">
        <v>2</v>
      </c>
      <c r="I9" s="159" t="s">
        <v>4</v>
      </c>
      <c r="J9" s="46"/>
      <c r="K9" s="159" t="s">
        <v>6</v>
      </c>
      <c r="L9" s="161" t="s">
        <v>37</v>
      </c>
      <c r="M9" s="161"/>
      <c r="N9" s="161"/>
      <c r="O9" s="168" t="s">
        <v>140</v>
      </c>
      <c r="P9" s="169"/>
      <c r="Q9" s="169"/>
      <c r="R9" s="169"/>
      <c r="S9" s="169"/>
      <c r="T9" s="169"/>
      <c r="U9" s="170"/>
      <c r="V9" s="158" t="s">
        <v>19</v>
      </c>
      <c r="W9" s="166" t="s">
        <v>50</v>
      </c>
      <c r="X9" s="158"/>
      <c r="Y9" s="158" t="s">
        <v>39</v>
      </c>
      <c r="Z9" s="160" t="s">
        <v>22</v>
      </c>
      <c r="AA9" s="160" t="s">
        <v>23</v>
      </c>
    </row>
    <row r="10" spans="1:27" ht="20.100000000000001" customHeight="1">
      <c r="A10" s="158"/>
      <c r="B10" s="158"/>
      <c r="C10" s="165"/>
      <c r="D10" s="159"/>
      <c r="E10" s="159"/>
      <c r="F10" s="158"/>
      <c r="G10" s="159"/>
      <c r="H10" s="159"/>
      <c r="I10" s="159"/>
      <c r="J10" s="46"/>
      <c r="K10" s="159"/>
      <c r="L10" s="161" t="s">
        <v>40</v>
      </c>
      <c r="M10" s="161"/>
      <c r="N10" s="161"/>
      <c r="O10" s="168" t="s">
        <v>41</v>
      </c>
      <c r="P10" s="169"/>
      <c r="Q10" s="169"/>
      <c r="R10" s="169"/>
      <c r="S10" s="169"/>
      <c r="T10" s="169"/>
      <c r="U10" s="170"/>
      <c r="V10" s="171"/>
      <c r="W10" s="165"/>
      <c r="X10" s="158"/>
      <c r="Y10" s="158"/>
      <c r="Z10" s="160"/>
      <c r="AA10" s="160"/>
    </row>
    <row r="11" spans="1:27" ht="104.25" customHeight="1">
      <c r="A11" s="158"/>
      <c r="B11" s="158"/>
      <c r="C11" s="157"/>
      <c r="D11" s="159"/>
      <c r="E11" s="159"/>
      <c r="F11" s="158"/>
      <c r="G11" s="159"/>
      <c r="H11" s="159"/>
      <c r="I11" s="159"/>
      <c r="J11" s="46"/>
      <c r="K11" s="159"/>
      <c r="L11" s="47" t="s">
        <v>24</v>
      </c>
      <c r="M11" s="48" t="s">
        <v>25</v>
      </c>
      <c r="N11" s="47" t="s">
        <v>17</v>
      </c>
      <c r="O11" s="49" t="s">
        <v>42</v>
      </c>
      <c r="P11" s="49" t="s">
        <v>43</v>
      </c>
      <c r="Q11" s="49" t="s">
        <v>44</v>
      </c>
      <c r="R11" s="49" t="s">
        <v>36</v>
      </c>
      <c r="S11" s="48" t="s">
        <v>24</v>
      </c>
      <c r="T11" s="47" t="s">
        <v>25</v>
      </c>
      <c r="U11" s="47" t="s">
        <v>17</v>
      </c>
      <c r="V11" s="158"/>
      <c r="W11" s="167"/>
      <c r="X11" s="158"/>
      <c r="Y11" s="158"/>
      <c r="Z11" s="160"/>
      <c r="AA11" s="160"/>
    </row>
    <row r="12" spans="1:27" s="94" customFormat="1" ht="44.25" customHeight="1">
      <c r="A12" s="96">
        <f>RANK(Z12,Z$12:Z$17,0)</f>
        <v>1</v>
      </c>
      <c r="B12" s="88"/>
      <c r="C12" s="89"/>
      <c r="D12" s="31" t="s">
        <v>218</v>
      </c>
      <c r="E12" s="24" t="s">
        <v>219</v>
      </c>
      <c r="F12" s="112" t="s">
        <v>7</v>
      </c>
      <c r="G12" s="110" t="s">
        <v>220</v>
      </c>
      <c r="H12" s="24" t="s">
        <v>221</v>
      </c>
      <c r="I12" s="32" t="s">
        <v>66</v>
      </c>
      <c r="J12" s="32" t="s">
        <v>216</v>
      </c>
      <c r="K12" s="29" t="s">
        <v>217</v>
      </c>
      <c r="L12" s="90">
        <v>136</v>
      </c>
      <c r="M12" s="91">
        <f>L12/2</f>
        <v>68</v>
      </c>
      <c r="N12" s="92">
        <f>RANK(M12,M$12:M$17,0)</f>
        <v>1</v>
      </c>
      <c r="O12" s="90">
        <v>7.1</v>
      </c>
      <c r="P12" s="90">
        <v>6.8</v>
      </c>
      <c r="Q12" s="90">
        <v>7</v>
      </c>
      <c r="R12" s="90">
        <v>7.2</v>
      </c>
      <c r="S12" s="90">
        <f>O12+P12+Q12+R12</f>
        <v>28.099999999999998</v>
      </c>
      <c r="T12" s="91">
        <f>S12/0.4</f>
        <v>70.249999999999986</v>
      </c>
      <c r="U12" s="92">
        <f>RANK(T12,T$12:T$17,0)</f>
        <v>1</v>
      </c>
      <c r="V12" s="92"/>
      <c r="W12" s="95"/>
      <c r="X12" s="93"/>
      <c r="Y12" s="93"/>
      <c r="Z12" s="91">
        <f>(M12+T12)/2-IF($V12=1,0.5,IF($V12=2,1.5,0))</f>
        <v>69.125</v>
      </c>
      <c r="AA12" s="92">
        <v>2</v>
      </c>
    </row>
    <row r="13" spans="1:27" s="94" customFormat="1" ht="44.25" customHeight="1">
      <c r="A13" s="96">
        <f>RANK(Z13,Z$12:Z$17,0)</f>
        <v>2</v>
      </c>
      <c r="B13" s="88"/>
      <c r="C13" s="89"/>
      <c r="D13" s="31" t="s">
        <v>182</v>
      </c>
      <c r="E13" s="24" t="s">
        <v>183</v>
      </c>
      <c r="F13" s="32" t="s">
        <v>7</v>
      </c>
      <c r="G13" s="23" t="s">
        <v>184</v>
      </c>
      <c r="H13" s="24" t="s">
        <v>185</v>
      </c>
      <c r="I13" s="32" t="s">
        <v>186</v>
      </c>
      <c r="J13" s="32" t="s">
        <v>180</v>
      </c>
      <c r="K13" s="30" t="s">
        <v>187</v>
      </c>
      <c r="L13" s="90">
        <v>125</v>
      </c>
      <c r="M13" s="91">
        <f>L13/2</f>
        <v>62.5</v>
      </c>
      <c r="N13" s="92">
        <f>RANK(M13,M$12:M$17,0)</f>
        <v>2</v>
      </c>
      <c r="O13" s="90">
        <v>6.1</v>
      </c>
      <c r="P13" s="90">
        <v>5.9</v>
      </c>
      <c r="Q13" s="90">
        <v>6</v>
      </c>
      <c r="R13" s="90">
        <v>6.1</v>
      </c>
      <c r="S13" s="90">
        <f>O13+P13+Q13+R13</f>
        <v>24.1</v>
      </c>
      <c r="T13" s="91">
        <f>S13/0.4</f>
        <v>60.25</v>
      </c>
      <c r="U13" s="92">
        <f>RANK(T13,T$12:T$17,0)</f>
        <v>3</v>
      </c>
      <c r="V13" s="92"/>
      <c r="W13" s="95"/>
      <c r="X13" s="93"/>
      <c r="Y13" s="93"/>
      <c r="Z13" s="91">
        <f>(M13+T13)/2-IF($V13=1,0.5,IF($V13=2,1.5,0))</f>
        <v>61.375</v>
      </c>
      <c r="AA13" s="92" t="s">
        <v>55</v>
      </c>
    </row>
    <row r="14" spans="1:27" s="94" customFormat="1" ht="44.25" customHeight="1">
      <c r="A14" s="96">
        <f>RANK(Z14,Z$12:Z$17,0)</f>
        <v>3</v>
      </c>
      <c r="B14" s="88"/>
      <c r="C14" s="89"/>
      <c r="D14" s="31" t="s">
        <v>206</v>
      </c>
      <c r="E14" s="24"/>
      <c r="F14" s="32" t="s">
        <v>7</v>
      </c>
      <c r="G14" s="23" t="s">
        <v>207</v>
      </c>
      <c r="H14" s="24" t="s">
        <v>208</v>
      </c>
      <c r="I14" s="32" t="s">
        <v>209</v>
      </c>
      <c r="J14" s="32" t="s">
        <v>133</v>
      </c>
      <c r="K14" s="29" t="s">
        <v>134</v>
      </c>
      <c r="L14" s="90">
        <v>122.5</v>
      </c>
      <c r="M14" s="91">
        <f>L14/2</f>
        <v>61.25</v>
      </c>
      <c r="N14" s="92">
        <f>RANK(M14,M$12:M$17,0)</f>
        <v>3</v>
      </c>
      <c r="O14" s="90">
        <v>6</v>
      </c>
      <c r="P14" s="90">
        <v>5.9</v>
      </c>
      <c r="Q14" s="90">
        <v>6.2</v>
      </c>
      <c r="R14" s="90">
        <v>6.1</v>
      </c>
      <c r="S14" s="90">
        <f>O14+P14+Q14+R14</f>
        <v>24.200000000000003</v>
      </c>
      <c r="T14" s="91">
        <f>S14/0.4</f>
        <v>60.500000000000007</v>
      </c>
      <c r="U14" s="92">
        <f>RANK(T14,T$12:T$17,0)</f>
        <v>2</v>
      </c>
      <c r="V14" s="92"/>
      <c r="W14" s="95"/>
      <c r="X14" s="93"/>
      <c r="Y14" s="93"/>
      <c r="Z14" s="91">
        <f>(M14+T14)/2-IF($V14=1,0.5,IF($V14=2,1.5,0))</f>
        <v>60.875</v>
      </c>
      <c r="AA14" s="92" t="s">
        <v>69</v>
      </c>
    </row>
    <row r="15" spans="1:27" s="94" customFormat="1" ht="44.25" customHeight="1">
      <c r="A15" s="96">
        <f>RANK(Z15,Z$12:Z$17,0)</f>
        <v>4</v>
      </c>
      <c r="B15" s="88"/>
      <c r="C15" s="89"/>
      <c r="D15" s="31" t="s">
        <v>227</v>
      </c>
      <c r="E15" s="24" t="s">
        <v>231</v>
      </c>
      <c r="F15" s="32" t="s">
        <v>7</v>
      </c>
      <c r="G15" s="120" t="s">
        <v>232</v>
      </c>
      <c r="H15" s="24" t="s">
        <v>233</v>
      </c>
      <c r="I15" s="32" t="s">
        <v>234</v>
      </c>
      <c r="J15" s="32" t="s">
        <v>66</v>
      </c>
      <c r="K15" s="118" t="s">
        <v>67</v>
      </c>
      <c r="L15" s="90">
        <v>117.5</v>
      </c>
      <c r="M15" s="91">
        <f>L15/2</f>
        <v>58.75</v>
      </c>
      <c r="N15" s="92">
        <f>RANK(M15,M$12:M$17,0)</f>
        <v>5</v>
      </c>
      <c r="O15" s="90">
        <v>5.9</v>
      </c>
      <c r="P15" s="90">
        <v>5.8</v>
      </c>
      <c r="Q15" s="90">
        <v>6</v>
      </c>
      <c r="R15" s="90">
        <v>6</v>
      </c>
      <c r="S15" s="90">
        <f>O15+P15+Q15+R15</f>
        <v>23.7</v>
      </c>
      <c r="T15" s="91">
        <f>S15/0.4</f>
        <v>59.249999999999993</v>
      </c>
      <c r="U15" s="92">
        <f>RANK(T15,T$12:T$17,0)</f>
        <v>4</v>
      </c>
      <c r="V15" s="92"/>
      <c r="W15" s="95"/>
      <c r="X15" s="93"/>
      <c r="Y15" s="93"/>
      <c r="Z15" s="91">
        <f>(M15+T15)/2-IF($V15=1,0.5,IF($V15=2,1.5,0))</f>
        <v>59</v>
      </c>
      <c r="AA15" s="92" t="s">
        <v>69</v>
      </c>
    </row>
    <row r="16" spans="1:27" s="94" customFormat="1" ht="44.25" customHeight="1">
      <c r="A16" s="96">
        <f>RANK(Z16,Z$12:Z$17,0)</f>
        <v>5</v>
      </c>
      <c r="B16" s="88"/>
      <c r="C16" s="89"/>
      <c r="D16" s="31" t="s">
        <v>228</v>
      </c>
      <c r="E16" s="24"/>
      <c r="F16" s="32" t="s">
        <v>7</v>
      </c>
      <c r="G16" s="23" t="s">
        <v>229</v>
      </c>
      <c r="H16" s="24" t="s">
        <v>230</v>
      </c>
      <c r="I16" s="32" t="s">
        <v>66</v>
      </c>
      <c r="J16" s="32" t="s">
        <v>226</v>
      </c>
      <c r="K16" s="29" t="s">
        <v>67</v>
      </c>
      <c r="L16" s="90">
        <v>118.5</v>
      </c>
      <c r="M16" s="91">
        <f>L16/2</f>
        <v>59.25</v>
      </c>
      <c r="N16" s="92">
        <f>RANK(M16,M$12:M$17,0)</f>
        <v>4</v>
      </c>
      <c r="O16" s="90">
        <v>6</v>
      </c>
      <c r="P16" s="90">
        <v>5.8</v>
      </c>
      <c r="Q16" s="90">
        <v>5.5</v>
      </c>
      <c r="R16" s="90">
        <v>5.9</v>
      </c>
      <c r="S16" s="90">
        <f>O16+P16+Q16+R16</f>
        <v>23.200000000000003</v>
      </c>
      <c r="T16" s="91">
        <f>S16/0.4</f>
        <v>58.000000000000007</v>
      </c>
      <c r="U16" s="92">
        <f>RANK(T16,T$12:T$17,0)</f>
        <v>5</v>
      </c>
      <c r="V16" s="92"/>
      <c r="W16" s="93"/>
      <c r="X16" s="93"/>
      <c r="Y16" s="93"/>
      <c r="Z16" s="91">
        <f>(M16+T16)/2-IF($V16=1,0.5,IF($V16=2,1.5,0))</f>
        <v>58.625</v>
      </c>
      <c r="AA16" s="92" t="s">
        <v>26</v>
      </c>
    </row>
    <row r="17" spans="1:27" s="94" customFormat="1" ht="44.25" customHeight="1">
      <c r="A17" s="96">
        <f>RANK(Z17,Z$12:Z$17,0)</f>
        <v>6</v>
      </c>
      <c r="B17" s="88"/>
      <c r="C17" s="89"/>
      <c r="D17" s="80" t="s">
        <v>170</v>
      </c>
      <c r="E17" s="87" t="s">
        <v>171</v>
      </c>
      <c r="F17" s="117" t="s">
        <v>7</v>
      </c>
      <c r="G17" s="23" t="s">
        <v>172</v>
      </c>
      <c r="H17" s="24" t="s">
        <v>173</v>
      </c>
      <c r="I17" s="32" t="s">
        <v>174</v>
      </c>
      <c r="J17" s="121" t="s">
        <v>175</v>
      </c>
      <c r="K17" s="29" t="s">
        <v>265</v>
      </c>
      <c r="L17" s="90">
        <v>105</v>
      </c>
      <c r="M17" s="91">
        <f>L17/2</f>
        <v>52.5</v>
      </c>
      <c r="N17" s="92">
        <f>RANK(M17,M$12:M$17,0)</f>
        <v>6</v>
      </c>
      <c r="O17" s="90">
        <v>5.8</v>
      </c>
      <c r="P17" s="90">
        <v>5.5</v>
      </c>
      <c r="Q17" s="90">
        <v>5.5</v>
      </c>
      <c r="R17" s="90">
        <v>5.7</v>
      </c>
      <c r="S17" s="90">
        <f>O17+P17+Q17+R17</f>
        <v>22.5</v>
      </c>
      <c r="T17" s="91">
        <f>S17/0.4</f>
        <v>56.25</v>
      </c>
      <c r="U17" s="92">
        <f>RANK(T17,T$12:T$17,0)</f>
        <v>6</v>
      </c>
      <c r="V17" s="92"/>
      <c r="W17" s="95"/>
      <c r="X17" s="93"/>
      <c r="Y17" s="93"/>
      <c r="Z17" s="91">
        <f>(M17+T17)/2-IF($V17=1,0.5,IF($V17=2,1.5,0))</f>
        <v>54.375</v>
      </c>
      <c r="AA17" s="92" t="s">
        <v>26</v>
      </c>
    </row>
    <row r="18" spans="1:27" ht="52.5" customHeight="1">
      <c r="A18" s="50"/>
      <c r="B18" s="50"/>
      <c r="C18" s="51"/>
      <c r="D18" s="36"/>
      <c r="E18" s="37"/>
      <c r="F18" s="38"/>
      <c r="G18" s="39"/>
      <c r="H18" s="37"/>
      <c r="I18" s="38"/>
      <c r="J18" s="38"/>
      <c r="K18" s="40"/>
      <c r="L18" s="52"/>
      <c r="M18" s="53"/>
      <c r="N18" s="54"/>
      <c r="O18" s="55"/>
      <c r="P18" s="55"/>
      <c r="Q18" s="55"/>
      <c r="R18" s="55"/>
      <c r="S18" s="52"/>
      <c r="T18" s="53"/>
      <c r="U18" s="54"/>
      <c r="V18" s="54"/>
      <c r="W18" s="56"/>
      <c r="X18" s="56"/>
      <c r="Y18" s="56"/>
      <c r="Z18" s="53"/>
      <c r="AA18" s="54"/>
    </row>
    <row r="19" spans="1:27" ht="31.5" customHeight="1">
      <c r="D19" s="57" t="s">
        <v>12</v>
      </c>
      <c r="K19" s="33" t="s">
        <v>237</v>
      </c>
    </row>
    <row r="20" spans="1:27" ht="31.5" customHeight="1">
      <c r="D20" s="57"/>
      <c r="K20" s="6"/>
    </row>
    <row r="21" spans="1:27" ht="31.5" customHeight="1">
      <c r="D21" s="57" t="s">
        <v>13</v>
      </c>
      <c r="K21" s="33" t="s">
        <v>141</v>
      </c>
    </row>
  </sheetData>
  <sortState ref="A12:AA17">
    <sortCondition descending="1" ref="Z12:Z17"/>
  </sortState>
  <mergeCells count="26"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AA9:AA11"/>
    <mergeCell ref="L10:N10"/>
    <mergeCell ref="O10:U10"/>
    <mergeCell ref="O9:U9"/>
    <mergeCell ref="V9:V11"/>
    <mergeCell ref="W9:W11"/>
    <mergeCell ref="X9:X11"/>
    <mergeCell ref="Y9:Y11"/>
    <mergeCell ref="Z9:Z11"/>
  </mergeCells>
  <pageMargins left="0.39370078740157483" right="0.31496062992125984" top="0.35433070866141736" bottom="0.23622047244094491" header="0.15748031496062992" footer="0.15748031496062992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85" zoomScaleNormal="100" zoomScaleSheetLayoutView="85" workbookViewId="0">
      <selection activeCell="H21" sqref="H21"/>
    </sheetView>
  </sheetViews>
  <sheetFormatPr defaultRowHeight="12.75"/>
  <cols>
    <col min="1" max="1" width="4.85546875" style="103" customWidth="1"/>
    <col min="2" max="2" width="5.85546875" style="103" hidden="1" customWidth="1"/>
    <col min="3" max="3" width="7.5703125" style="103" hidden="1" customWidth="1"/>
    <col min="4" max="4" width="20.7109375" style="103" customWidth="1"/>
    <col min="5" max="5" width="9" style="103" customWidth="1"/>
    <col min="6" max="6" width="5.28515625" style="103" customWidth="1"/>
    <col min="7" max="7" width="37" style="103" customWidth="1"/>
    <col min="8" max="8" width="8.7109375" style="103" customWidth="1"/>
    <col min="9" max="9" width="17.28515625" style="103" customWidth="1"/>
    <col min="10" max="10" width="12.7109375" style="103" hidden="1" customWidth="1"/>
    <col min="11" max="11" width="27.5703125" style="103" customWidth="1"/>
    <col min="12" max="12" width="7" style="103" customWidth="1"/>
    <col min="13" max="13" width="10.42578125" style="103" customWidth="1"/>
    <col min="14" max="14" width="3.85546875" style="103" customWidth="1"/>
    <col min="15" max="15" width="5" style="103" customWidth="1"/>
    <col min="16" max="16" width="6" style="103" customWidth="1"/>
    <col min="17" max="17" width="5" style="103" customWidth="1"/>
    <col min="18" max="18" width="6" style="103" customWidth="1"/>
    <col min="19" max="19" width="7.140625" style="103" customWidth="1"/>
    <col min="20" max="20" width="9.85546875" style="103" customWidth="1"/>
    <col min="21" max="21" width="3.7109375" style="103" customWidth="1"/>
    <col min="22" max="23" width="4.85546875" style="103" customWidth="1"/>
    <col min="24" max="24" width="6.28515625" style="103" hidden="1" customWidth="1"/>
    <col min="25" max="25" width="6.7109375" style="103" hidden="1" customWidth="1"/>
    <col min="26" max="26" width="9.7109375" style="103" customWidth="1"/>
    <col min="27" max="27" width="7.7109375" style="103" customWidth="1"/>
    <col min="28" max="16384" width="9.140625" style="103"/>
  </cols>
  <sheetData>
    <row r="1" spans="1:27" ht="36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66.75" customHeight="1">
      <c r="A2" s="164" t="s">
        <v>242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18.75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ht="18.75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26.25" customHeight="1">
      <c r="A5" s="154" t="s">
        <v>151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s="45" customFormat="1" ht="19.149999999999999" customHeight="1">
      <c r="A6" s="177" t="s">
        <v>264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5" customHeight="1">
      <c r="A8" s="69" t="s">
        <v>58</v>
      </c>
      <c r="AA8" s="70" t="s">
        <v>157</v>
      </c>
    </row>
    <row r="9" spans="1:27" ht="20.100000000000001" customHeight="1">
      <c r="A9" s="158" t="s">
        <v>17</v>
      </c>
      <c r="B9" s="158" t="s">
        <v>10</v>
      </c>
      <c r="C9" s="156" t="s">
        <v>8</v>
      </c>
      <c r="D9" s="159" t="s">
        <v>48</v>
      </c>
      <c r="E9" s="159" t="s">
        <v>2</v>
      </c>
      <c r="F9" s="158" t="s">
        <v>3</v>
      </c>
      <c r="G9" s="159" t="s">
        <v>49</v>
      </c>
      <c r="H9" s="159" t="s">
        <v>2</v>
      </c>
      <c r="I9" s="159" t="s">
        <v>4</v>
      </c>
      <c r="J9" s="104"/>
      <c r="K9" s="159" t="s">
        <v>6</v>
      </c>
      <c r="L9" s="161" t="s">
        <v>37</v>
      </c>
      <c r="M9" s="161"/>
      <c r="N9" s="161"/>
      <c r="O9" s="168" t="s">
        <v>140</v>
      </c>
      <c r="P9" s="169"/>
      <c r="Q9" s="169"/>
      <c r="R9" s="169"/>
      <c r="S9" s="169"/>
      <c r="T9" s="169"/>
      <c r="U9" s="170"/>
      <c r="V9" s="158" t="s">
        <v>19</v>
      </c>
      <c r="W9" s="166" t="s">
        <v>50</v>
      </c>
      <c r="X9" s="158"/>
      <c r="Y9" s="158" t="s">
        <v>39</v>
      </c>
      <c r="Z9" s="160" t="s">
        <v>22</v>
      </c>
      <c r="AA9" s="160" t="s">
        <v>23</v>
      </c>
    </row>
    <row r="10" spans="1:27" ht="20.100000000000001" customHeight="1">
      <c r="A10" s="158"/>
      <c r="B10" s="158"/>
      <c r="C10" s="165"/>
      <c r="D10" s="159"/>
      <c r="E10" s="159"/>
      <c r="F10" s="158"/>
      <c r="G10" s="159"/>
      <c r="H10" s="159"/>
      <c r="I10" s="159"/>
      <c r="J10" s="104"/>
      <c r="K10" s="159"/>
      <c r="L10" s="161" t="s">
        <v>40</v>
      </c>
      <c r="M10" s="161"/>
      <c r="N10" s="161"/>
      <c r="O10" s="168" t="s">
        <v>41</v>
      </c>
      <c r="P10" s="169"/>
      <c r="Q10" s="169"/>
      <c r="R10" s="169"/>
      <c r="S10" s="169"/>
      <c r="T10" s="169"/>
      <c r="U10" s="170"/>
      <c r="V10" s="171"/>
      <c r="W10" s="165"/>
      <c r="X10" s="158"/>
      <c r="Y10" s="158"/>
      <c r="Z10" s="160"/>
      <c r="AA10" s="160"/>
    </row>
    <row r="11" spans="1:27" ht="79.5" customHeight="1">
      <c r="A11" s="158"/>
      <c r="B11" s="158"/>
      <c r="C11" s="157"/>
      <c r="D11" s="159"/>
      <c r="E11" s="159"/>
      <c r="F11" s="158"/>
      <c r="G11" s="159"/>
      <c r="H11" s="159"/>
      <c r="I11" s="159"/>
      <c r="J11" s="104"/>
      <c r="K11" s="159"/>
      <c r="L11" s="47" t="s">
        <v>24</v>
      </c>
      <c r="M11" s="48" t="s">
        <v>25</v>
      </c>
      <c r="N11" s="47" t="s">
        <v>17</v>
      </c>
      <c r="O11" s="49" t="s">
        <v>42</v>
      </c>
      <c r="P11" s="49" t="s">
        <v>43</v>
      </c>
      <c r="Q11" s="49" t="s">
        <v>44</v>
      </c>
      <c r="R11" s="49" t="s">
        <v>36</v>
      </c>
      <c r="S11" s="48" t="s">
        <v>24</v>
      </c>
      <c r="T11" s="47" t="s">
        <v>25</v>
      </c>
      <c r="U11" s="47" t="s">
        <v>17</v>
      </c>
      <c r="V11" s="158"/>
      <c r="W11" s="167"/>
      <c r="X11" s="158"/>
      <c r="Y11" s="158"/>
      <c r="Z11" s="160"/>
      <c r="AA11" s="160"/>
    </row>
    <row r="12" spans="1:27" s="94" customFormat="1" ht="44.25" customHeight="1">
      <c r="A12" s="96">
        <f>RANK(Z12,Z$12:Z$20,0)</f>
        <v>1</v>
      </c>
      <c r="B12" s="88"/>
      <c r="C12" s="89"/>
      <c r="D12" s="113" t="s">
        <v>87</v>
      </c>
      <c r="E12" s="114" t="s">
        <v>88</v>
      </c>
      <c r="F12" s="132" t="s">
        <v>7</v>
      </c>
      <c r="G12" s="23" t="s">
        <v>109</v>
      </c>
      <c r="H12" s="114" t="s">
        <v>89</v>
      </c>
      <c r="I12" s="115" t="s">
        <v>68</v>
      </c>
      <c r="J12" s="115" t="s">
        <v>57</v>
      </c>
      <c r="K12" s="137" t="s">
        <v>70</v>
      </c>
      <c r="L12" s="90">
        <v>133.5</v>
      </c>
      <c r="M12" s="91">
        <f>L12/2</f>
        <v>66.75</v>
      </c>
      <c r="N12" s="92">
        <f>RANK(M12,M$12:M$20,0)</f>
        <v>2</v>
      </c>
      <c r="O12" s="90">
        <v>7.2</v>
      </c>
      <c r="P12" s="90">
        <v>6.6</v>
      </c>
      <c r="Q12" s="90">
        <v>7.6</v>
      </c>
      <c r="R12" s="90">
        <v>6.7</v>
      </c>
      <c r="S12" s="90">
        <f>O12+P12+Q12+R12</f>
        <v>28.099999999999998</v>
      </c>
      <c r="T12" s="91">
        <f>S12/0.4</f>
        <v>70.249999999999986</v>
      </c>
      <c r="U12" s="92">
        <f>RANK(T12,T$12:T$20,0)</f>
        <v>1</v>
      </c>
      <c r="V12" s="92"/>
      <c r="W12" s="93"/>
      <c r="X12" s="93"/>
      <c r="Y12" s="93"/>
      <c r="Z12" s="91">
        <f>(M12+T12)/2-IF($V12=1,0.5,IF($V12=2,1.5,0))</f>
        <v>68.5</v>
      </c>
      <c r="AA12" s="92" t="s">
        <v>26</v>
      </c>
    </row>
    <row r="13" spans="1:27" s="94" customFormat="1" ht="44.25" customHeight="1">
      <c r="A13" s="96">
        <f>RANK(Z13,Z$12:Z$20,0)</f>
        <v>2</v>
      </c>
      <c r="B13" s="88"/>
      <c r="C13" s="89"/>
      <c r="D13" s="122" t="s">
        <v>166</v>
      </c>
      <c r="E13" s="111" t="s">
        <v>167</v>
      </c>
      <c r="F13" s="112" t="s">
        <v>7</v>
      </c>
      <c r="G13" s="110" t="s">
        <v>74</v>
      </c>
      <c r="H13" s="111" t="s">
        <v>75</v>
      </c>
      <c r="I13" s="136" t="s">
        <v>72</v>
      </c>
      <c r="J13" s="112" t="s">
        <v>73</v>
      </c>
      <c r="K13" s="123" t="s">
        <v>56</v>
      </c>
      <c r="L13" s="90">
        <v>134</v>
      </c>
      <c r="M13" s="91">
        <f>L13/2</f>
        <v>67</v>
      </c>
      <c r="N13" s="92">
        <f>RANK(M13,M$12:M$20,0)</f>
        <v>1</v>
      </c>
      <c r="O13" s="90">
        <v>6.6</v>
      </c>
      <c r="P13" s="90">
        <v>6.4</v>
      </c>
      <c r="Q13" s="90">
        <v>6.5</v>
      </c>
      <c r="R13" s="90">
        <v>6.5</v>
      </c>
      <c r="S13" s="90">
        <f>O13+P13+Q13+R13</f>
        <v>26</v>
      </c>
      <c r="T13" s="91">
        <f>S13/0.4</f>
        <v>65</v>
      </c>
      <c r="U13" s="92">
        <f>RANK(T13,T$12:T$20,0)</f>
        <v>3</v>
      </c>
      <c r="V13" s="92"/>
      <c r="W13" s="93"/>
      <c r="X13" s="93"/>
      <c r="Y13" s="93"/>
      <c r="Z13" s="91">
        <f>(M13+T13)/2-IF($V13=1,0.5,IF($V13=2,1.5,0))</f>
        <v>66</v>
      </c>
      <c r="AA13" s="92" t="s">
        <v>26</v>
      </c>
    </row>
    <row r="14" spans="1:27" s="94" customFormat="1" ht="44.25" customHeight="1">
      <c r="A14" s="96">
        <f>RANK(Z14,Z$12:Z$20,0)</f>
        <v>3</v>
      </c>
      <c r="B14" s="88"/>
      <c r="C14" s="89"/>
      <c r="D14" s="31" t="s">
        <v>123</v>
      </c>
      <c r="E14" s="24" t="s">
        <v>124</v>
      </c>
      <c r="F14" s="32">
        <v>2</v>
      </c>
      <c r="G14" s="23" t="s">
        <v>125</v>
      </c>
      <c r="H14" s="24" t="s">
        <v>126</v>
      </c>
      <c r="I14" s="32" t="s">
        <v>127</v>
      </c>
      <c r="J14" s="32" t="s">
        <v>107</v>
      </c>
      <c r="K14" s="22" t="s">
        <v>149</v>
      </c>
      <c r="L14" s="90">
        <v>128</v>
      </c>
      <c r="M14" s="91">
        <f>L14/2</f>
        <v>64</v>
      </c>
      <c r="N14" s="92">
        <f>RANK(M14,M$12:M$20,0)</f>
        <v>3</v>
      </c>
      <c r="O14" s="90">
        <v>6.6</v>
      </c>
      <c r="P14" s="90">
        <v>6.5</v>
      </c>
      <c r="Q14" s="90">
        <v>6.6</v>
      </c>
      <c r="R14" s="90">
        <v>6.5</v>
      </c>
      <c r="S14" s="90">
        <f>O14+P14+Q14+R14</f>
        <v>26.2</v>
      </c>
      <c r="T14" s="91">
        <f>S14/0.4</f>
        <v>65.5</v>
      </c>
      <c r="U14" s="92">
        <f>RANK(T14,T$12:T$20,0)</f>
        <v>2</v>
      </c>
      <c r="V14" s="92"/>
      <c r="W14" s="95"/>
      <c r="X14" s="93"/>
      <c r="Y14" s="93"/>
      <c r="Z14" s="91">
        <f>(M14+T14)/2-IF($V14=1,0.5,IF($V14=2,1.5,0))</f>
        <v>64.75</v>
      </c>
      <c r="AA14" s="92" t="s">
        <v>26</v>
      </c>
    </row>
    <row r="15" spans="1:27" s="94" customFormat="1" ht="44.25" customHeight="1">
      <c r="A15" s="96">
        <f>RANK(Z15,Z$12:Z$20,0)</f>
        <v>4</v>
      </c>
      <c r="B15" s="88"/>
      <c r="C15" s="89"/>
      <c r="D15" s="31" t="s">
        <v>199</v>
      </c>
      <c r="E15" s="24" t="s">
        <v>200</v>
      </c>
      <c r="F15" s="32" t="s">
        <v>7</v>
      </c>
      <c r="G15" s="23" t="s">
        <v>201</v>
      </c>
      <c r="H15" s="24" t="s">
        <v>202</v>
      </c>
      <c r="I15" s="32" t="s">
        <v>203</v>
      </c>
      <c r="J15" s="32" t="s">
        <v>57</v>
      </c>
      <c r="K15" s="101" t="s">
        <v>204</v>
      </c>
      <c r="L15" s="90">
        <v>126.5</v>
      </c>
      <c r="M15" s="91">
        <f>L15/2</f>
        <v>63.25</v>
      </c>
      <c r="N15" s="92">
        <f>RANK(M15,M$12:M$20,0)</f>
        <v>4</v>
      </c>
      <c r="O15" s="90">
        <v>6.4</v>
      </c>
      <c r="P15" s="90">
        <v>6.4</v>
      </c>
      <c r="Q15" s="90">
        <v>6.7</v>
      </c>
      <c r="R15" s="90">
        <v>6.5</v>
      </c>
      <c r="S15" s="90">
        <f>O15+P15+Q15+R15</f>
        <v>26</v>
      </c>
      <c r="T15" s="91">
        <f>S15/0.4</f>
        <v>65</v>
      </c>
      <c r="U15" s="92">
        <f>RANK(T15,T$12:T$20,0)</f>
        <v>3</v>
      </c>
      <c r="V15" s="92"/>
      <c r="W15" s="93"/>
      <c r="X15" s="93"/>
      <c r="Y15" s="93"/>
      <c r="Z15" s="91">
        <f>(M15+T15)/2-IF($V15=1,0.5,IF($V15=2,1.5,0))</f>
        <v>64.125</v>
      </c>
      <c r="AA15" s="92" t="s">
        <v>26</v>
      </c>
    </row>
    <row r="16" spans="1:27" s="94" customFormat="1" ht="44.25" customHeight="1">
      <c r="A16" s="96">
        <f>RANK(Z16,Z$12:Z$20,0)</f>
        <v>5</v>
      </c>
      <c r="B16" s="88"/>
      <c r="C16" s="89"/>
      <c r="D16" s="31" t="s">
        <v>225</v>
      </c>
      <c r="E16" s="119" t="s">
        <v>222</v>
      </c>
      <c r="F16" s="30" t="s">
        <v>7</v>
      </c>
      <c r="G16" s="85" t="s">
        <v>223</v>
      </c>
      <c r="H16" s="116" t="s">
        <v>224</v>
      </c>
      <c r="I16" s="101" t="s">
        <v>66</v>
      </c>
      <c r="J16" s="138" t="s">
        <v>66</v>
      </c>
      <c r="K16" s="29" t="s">
        <v>67</v>
      </c>
      <c r="L16" s="90">
        <v>126.5</v>
      </c>
      <c r="M16" s="91">
        <f>L16/2</f>
        <v>63.25</v>
      </c>
      <c r="N16" s="92">
        <f>RANK(M16,M$12:M$20,0)</f>
        <v>4</v>
      </c>
      <c r="O16" s="90">
        <v>6.4</v>
      </c>
      <c r="P16" s="90">
        <v>6.3</v>
      </c>
      <c r="Q16" s="90">
        <v>6.5</v>
      </c>
      <c r="R16" s="90">
        <v>6.4</v>
      </c>
      <c r="S16" s="90">
        <f>O16+P16+Q16+R16</f>
        <v>25.6</v>
      </c>
      <c r="T16" s="91">
        <f>S16/0.4</f>
        <v>64</v>
      </c>
      <c r="U16" s="92">
        <f>RANK(T16,T$12:T$20,0)</f>
        <v>6</v>
      </c>
      <c r="V16" s="92"/>
      <c r="W16" s="93"/>
      <c r="X16" s="93"/>
      <c r="Y16" s="93"/>
      <c r="Z16" s="91">
        <f>(M16+T16)/2-IF($V16=1,0.5,IF($V16=2,1.5,0))</f>
        <v>63.625</v>
      </c>
      <c r="AA16" s="92" t="s">
        <v>26</v>
      </c>
    </row>
    <row r="17" spans="1:27" s="94" customFormat="1" ht="44.25" customHeight="1">
      <c r="A17" s="96">
        <f>RANK(Z17,Z$12:Z$20,0)</f>
        <v>6</v>
      </c>
      <c r="B17" s="88"/>
      <c r="C17" s="89"/>
      <c r="D17" s="31" t="s">
        <v>76</v>
      </c>
      <c r="E17" s="24" t="s">
        <v>77</v>
      </c>
      <c r="F17" s="32" t="s">
        <v>7</v>
      </c>
      <c r="G17" s="23" t="s">
        <v>78</v>
      </c>
      <c r="H17" s="24" t="s">
        <v>79</v>
      </c>
      <c r="I17" s="32" t="s">
        <v>80</v>
      </c>
      <c r="J17" s="32" t="s">
        <v>81</v>
      </c>
      <c r="K17" s="29" t="s">
        <v>82</v>
      </c>
      <c r="L17" s="90">
        <v>123.5</v>
      </c>
      <c r="M17" s="91">
        <f>L17/2</f>
        <v>61.75</v>
      </c>
      <c r="N17" s="92">
        <f>RANK(M17,M$12:M$20,0)</f>
        <v>6</v>
      </c>
      <c r="O17" s="90">
        <v>6.5</v>
      </c>
      <c r="P17" s="90">
        <v>6.2</v>
      </c>
      <c r="Q17" s="90">
        <v>6.2</v>
      </c>
      <c r="R17" s="90">
        <v>6.3</v>
      </c>
      <c r="S17" s="90">
        <f>O17+P17+Q17+R17</f>
        <v>25.2</v>
      </c>
      <c r="T17" s="91">
        <f>S17/0.4</f>
        <v>62.999999999999993</v>
      </c>
      <c r="U17" s="92">
        <f>RANK(T17,T$12:T$20,0)</f>
        <v>8</v>
      </c>
      <c r="V17" s="92"/>
      <c r="W17" s="95"/>
      <c r="X17" s="93"/>
      <c r="Y17" s="93"/>
      <c r="Z17" s="91">
        <f>(M17+T17)/2-IF($V17=1,0.5,IF($V17=2,1.5,0))</f>
        <v>62.375</v>
      </c>
      <c r="AA17" s="92" t="s">
        <v>26</v>
      </c>
    </row>
    <row r="18" spans="1:27" s="94" customFormat="1" ht="44.25" customHeight="1">
      <c r="A18" s="96">
        <f>RANK(Z18,Z$12:Z$20,0)</f>
        <v>7</v>
      </c>
      <c r="B18" s="88"/>
      <c r="C18" s="89"/>
      <c r="D18" s="31" t="s">
        <v>198</v>
      </c>
      <c r="E18" s="87" t="s">
        <v>197</v>
      </c>
      <c r="F18" s="84" t="s">
        <v>7</v>
      </c>
      <c r="G18" s="25" t="s">
        <v>193</v>
      </c>
      <c r="H18" s="24" t="s">
        <v>194</v>
      </c>
      <c r="I18" s="108" t="s">
        <v>195</v>
      </c>
      <c r="J18" s="32" t="s">
        <v>90</v>
      </c>
      <c r="K18" s="107" t="s">
        <v>196</v>
      </c>
      <c r="L18" s="90">
        <v>123.5</v>
      </c>
      <c r="M18" s="91">
        <f>L18/2</f>
        <v>61.75</v>
      </c>
      <c r="N18" s="92">
        <f>RANK(M18,M$12:M$20,0)</f>
        <v>6</v>
      </c>
      <c r="O18" s="90">
        <v>6.2</v>
      </c>
      <c r="P18" s="90">
        <v>6.2</v>
      </c>
      <c r="Q18" s="90">
        <v>6.4</v>
      </c>
      <c r="R18" s="90">
        <v>6.3</v>
      </c>
      <c r="S18" s="90">
        <f>O18+P18+Q18+R18</f>
        <v>25.1</v>
      </c>
      <c r="T18" s="91">
        <f>S18/0.4</f>
        <v>62.75</v>
      </c>
      <c r="U18" s="92">
        <f>RANK(T18,T$12:T$20,0)</f>
        <v>9</v>
      </c>
      <c r="V18" s="92"/>
      <c r="W18" s="95"/>
      <c r="X18" s="93"/>
      <c r="Y18" s="93"/>
      <c r="Z18" s="91">
        <f>(M18+T18)/2-IF($V18=1,0.5,IF($V18=2,1.5,0))</f>
        <v>62.25</v>
      </c>
      <c r="AA18" s="92" t="s">
        <v>26</v>
      </c>
    </row>
    <row r="19" spans="1:27" s="94" customFormat="1" ht="44.25" customHeight="1">
      <c r="A19" s="96">
        <f>RANK(Z19,Z$12:Z$20,0)</f>
        <v>8</v>
      </c>
      <c r="B19" s="88"/>
      <c r="C19" s="89"/>
      <c r="D19" s="31" t="s">
        <v>166</v>
      </c>
      <c r="E19" s="111" t="s">
        <v>167</v>
      </c>
      <c r="F19" s="32" t="s">
        <v>7</v>
      </c>
      <c r="G19" s="23" t="s">
        <v>168</v>
      </c>
      <c r="H19" s="24" t="s">
        <v>71</v>
      </c>
      <c r="I19" s="32" t="s">
        <v>169</v>
      </c>
      <c r="J19" s="32" t="s">
        <v>73</v>
      </c>
      <c r="K19" s="29" t="s">
        <v>56</v>
      </c>
      <c r="L19" s="90">
        <v>120.5</v>
      </c>
      <c r="M19" s="91">
        <f>L19/2</f>
        <v>60.25</v>
      </c>
      <c r="N19" s="92">
        <f>RANK(M19,M$12:M$20,0)</f>
        <v>8</v>
      </c>
      <c r="O19" s="90">
        <v>6.6</v>
      </c>
      <c r="P19" s="90">
        <v>6.2</v>
      </c>
      <c r="Q19" s="90">
        <v>6.2</v>
      </c>
      <c r="R19" s="90">
        <v>6.3</v>
      </c>
      <c r="S19" s="90">
        <f>O19+P19+Q19+R19</f>
        <v>25.3</v>
      </c>
      <c r="T19" s="91">
        <f>S19/0.4</f>
        <v>63.25</v>
      </c>
      <c r="U19" s="92">
        <f>RANK(T19,T$12:T$20,0)</f>
        <v>7</v>
      </c>
      <c r="V19" s="92"/>
      <c r="W19" s="95"/>
      <c r="X19" s="93"/>
      <c r="Y19" s="93"/>
      <c r="Z19" s="91">
        <f>(M19+T19)/2-IF($V19=1,0.5,IF($V19=2,1.5,0))</f>
        <v>61.75</v>
      </c>
      <c r="AA19" s="92" t="s">
        <v>26</v>
      </c>
    </row>
    <row r="20" spans="1:27" s="94" customFormat="1" ht="44.25" customHeight="1">
      <c r="A20" s="96">
        <f>RANK(Z20,Z$12:Z$20,0)</f>
        <v>9</v>
      </c>
      <c r="B20" s="88"/>
      <c r="C20" s="89"/>
      <c r="D20" s="31" t="s">
        <v>123</v>
      </c>
      <c r="E20" s="24" t="s">
        <v>124</v>
      </c>
      <c r="F20" s="32">
        <v>2</v>
      </c>
      <c r="G20" s="23" t="s">
        <v>158</v>
      </c>
      <c r="H20" s="24" t="s">
        <v>159</v>
      </c>
      <c r="I20" s="32" t="s">
        <v>160</v>
      </c>
      <c r="J20" s="32" t="s">
        <v>107</v>
      </c>
      <c r="K20" s="22" t="s">
        <v>149</v>
      </c>
      <c r="L20" s="90">
        <v>118</v>
      </c>
      <c r="M20" s="91">
        <f>L20/2</f>
        <v>59</v>
      </c>
      <c r="N20" s="92">
        <f>RANK(M20,M$12:M$20,0)</f>
        <v>9</v>
      </c>
      <c r="O20" s="90">
        <v>6.6</v>
      </c>
      <c r="P20" s="90">
        <v>6.3</v>
      </c>
      <c r="Q20" s="90">
        <v>6.4</v>
      </c>
      <c r="R20" s="90">
        <v>6.4</v>
      </c>
      <c r="S20" s="90">
        <f>O20+P20+Q20+R20</f>
        <v>25.699999999999996</v>
      </c>
      <c r="T20" s="91">
        <f>S20/0.4</f>
        <v>64.249999999999986</v>
      </c>
      <c r="U20" s="92">
        <f>RANK(T20,T$12:T$20,0)</f>
        <v>5</v>
      </c>
      <c r="V20" s="92"/>
      <c r="W20" s="95"/>
      <c r="X20" s="93"/>
      <c r="Y20" s="93"/>
      <c r="Z20" s="91">
        <f>(M20+T20)/2-IF($V20=1,0.5,IF($V20=2,1.5,0))</f>
        <v>61.624999999999993</v>
      </c>
      <c r="AA20" s="92" t="s">
        <v>26</v>
      </c>
    </row>
    <row r="21" spans="1:27" ht="52.5" customHeight="1">
      <c r="A21" s="50"/>
      <c r="B21" s="50"/>
      <c r="C21" s="51"/>
      <c r="D21" s="36"/>
      <c r="E21" s="37"/>
      <c r="F21" s="38"/>
      <c r="G21" s="39"/>
      <c r="H21" s="37"/>
      <c r="I21" s="38"/>
      <c r="J21" s="38"/>
      <c r="K21" s="40"/>
      <c r="L21" s="52"/>
      <c r="M21" s="53"/>
      <c r="N21" s="54"/>
      <c r="O21" s="55"/>
      <c r="P21" s="55"/>
      <c r="Q21" s="55"/>
      <c r="R21" s="55"/>
      <c r="S21" s="52"/>
      <c r="T21" s="53"/>
      <c r="U21" s="54"/>
      <c r="V21" s="54"/>
      <c r="W21" s="56"/>
      <c r="X21" s="56"/>
      <c r="Y21" s="56"/>
      <c r="Z21" s="53"/>
      <c r="AA21" s="54"/>
    </row>
    <row r="22" spans="1:27" ht="31.5" customHeight="1">
      <c r="D22" s="57" t="s">
        <v>12</v>
      </c>
      <c r="K22" s="33" t="s">
        <v>237</v>
      </c>
    </row>
    <row r="23" spans="1:27" ht="31.5" customHeight="1">
      <c r="D23" s="57"/>
      <c r="K23" s="6"/>
    </row>
    <row r="24" spans="1:27" ht="31.5" customHeight="1">
      <c r="D24" s="57" t="s">
        <v>13</v>
      </c>
      <c r="K24" s="33" t="s">
        <v>141</v>
      </c>
    </row>
  </sheetData>
  <sortState ref="A12:AA20">
    <sortCondition descending="1" ref="Z12:Z20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8" right="0.31" top="0.17" bottom="0.23622047244094491" header="0.17" footer="0.15748031496062992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view="pageBreakPreview" zoomScale="85" zoomScaleNormal="100" zoomScaleSheetLayoutView="85" workbookViewId="0">
      <selection activeCell="G14" sqref="G14"/>
    </sheetView>
  </sheetViews>
  <sheetFormatPr defaultRowHeight="12.75"/>
  <cols>
    <col min="1" max="1" width="4.85546875" style="135" customWidth="1"/>
    <col min="2" max="2" width="5.85546875" style="135" hidden="1" customWidth="1"/>
    <col min="3" max="3" width="7.5703125" style="135" hidden="1" customWidth="1"/>
    <col min="4" max="4" width="20.7109375" style="135" customWidth="1"/>
    <col min="5" max="5" width="8.28515625" style="135" customWidth="1"/>
    <col min="6" max="6" width="5.28515625" style="135" customWidth="1"/>
    <col min="7" max="7" width="37" style="135" customWidth="1"/>
    <col min="8" max="8" width="8.7109375" style="135" customWidth="1"/>
    <col min="9" max="9" width="17.28515625" style="135" customWidth="1"/>
    <col min="10" max="10" width="12.7109375" style="135" hidden="1" customWidth="1"/>
    <col min="11" max="11" width="26" style="135" customWidth="1"/>
    <col min="12" max="12" width="7" style="135" customWidth="1"/>
    <col min="13" max="13" width="10.42578125" style="135" customWidth="1"/>
    <col min="14" max="14" width="3.85546875" style="135" customWidth="1"/>
    <col min="15" max="15" width="5" style="135" customWidth="1"/>
    <col min="16" max="16" width="6" style="135" customWidth="1"/>
    <col min="17" max="17" width="5" style="135" customWidth="1"/>
    <col min="18" max="18" width="6" style="135" customWidth="1"/>
    <col min="19" max="19" width="7.140625" style="135" customWidth="1"/>
    <col min="20" max="20" width="9.85546875" style="135" customWidth="1"/>
    <col min="21" max="21" width="3.7109375" style="135" customWidth="1"/>
    <col min="22" max="23" width="4.85546875" style="135" customWidth="1"/>
    <col min="24" max="24" width="6.28515625" style="135" hidden="1" customWidth="1"/>
    <col min="25" max="25" width="6.7109375" style="135" hidden="1" customWidth="1"/>
    <col min="26" max="26" width="9.7109375" style="135" customWidth="1"/>
    <col min="27" max="27" width="7.7109375" style="135" customWidth="1"/>
    <col min="28" max="16384" width="9.140625" style="135"/>
  </cols>
  <sheetData>
    <row r="1" spans="1:27" ht="36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66.75" customHeight="1">
      <c r="A2" s="164" t="s">
        <v>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18.75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ht="18.75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26.25" customHeight="1">
      <c r="A5" s="154" t="s">
        <v>244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s="45" customFormat="1" ht="19.149999999999999" customHeight="1">
      <c r="A6" s="177" t="s">
        <v>264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5" customHeight="1">
      <c r="A8" s="69" t="s">
        <v>58</v>
      </c>
      <c r="AA8" s="70" t="s">
        <v>157</v>
      </c>
    </row>
    <row r="9" spans="1:27" ht="20.100000000000001" customHeight="1">
      <c r="A9" s="158" t="s">
        <v>17</v>
      </c>
      <c r="B9" s="158" t="s">
        <v>10</v>
      </c>
      <c r="C9" s="156" t="s">
        <v>8</v>
      </c>
      <c r="D9" s="159" t="s">
        <v>48</v>
      </c>
      <c r="E9" s="159" t="s">
        <v>2</v>
      </c>
      <c r="F9" s="158" t="s">
        <v>3</v>
      </c>
      <c r="G9" s="159" t="s">
        <v>49</v>
      </c>
      <c r="H9" s="159" t="s">
        <v>2</v>
      </c>
      <c r="I9" s="159" t="s">
        <v>4</v>
      </c>
      <c r="J9" s="134"/>
      <c r="K9" s="159" t="s">
        <v>6</v>
      </c>
      <c r="L9" s="161" t="s">
        <v>37</v>
      </c>
      <c r="M9" s="161"/>
      <c r="N9" s="161"/>
      <c r="O9" s="168" t="s">
        <v>140</v>
      </c>
      <c r="P9" s="169"/>
      <c r="Q9" s="169"/>
      <c r="R9" s="169"/>
      <c r="S9" s="169"/>
      <c r="T9" s="169"/>
      <c r="U9" s="170"/>
      <c r="V9" s="158" t="s">
        <v>19</v>
      </c>
      <c r="W9" s="166" t="s">
        <v>50</v>
      </c>
      <c r="X9" s="158"/>
      <c r="Y9" s="158" t="s">
        <v>39</v>
      </c>
      <c r="Z9" s="160" t="s">
        <v>22</v>
      </c>
      <c r="AA9" s="160" t="s">
        <v>23</v>
      </c>
    </row>
    <row r="10" spans="1:27" ht="20.100000000000001" customHeight="1">
      <c r="A10" s="158"/>
      <c r="B10" s="158"/>
      <c r="C10" s="165"/>
      <c r="D10" s="159"/>
      <c r="E10" s="159"/>
      <c r="F10" s="158"/>
      <c r="G10" s="159"/>
      <c r="H10" s="159"/>
      <c r="I10" s="159"/>
      <c r="J10" s="134"/>
      <c r="K10" s="159"/>
      <c r="L10" s="161" t="s">
        <v>40</v>
      </c>
      <c r="M10" s="161"/>
      <c r="N10" s="161"/>
      <c r="O10" s="168" t="s">
        <v>41</v>
      </c>
      <c r="P10" s="169"/>
      <c r="Q10" s="169"/>
      <c r="R10" s="169"/>
      <c r="S10" s="169"/>
      <c r="T10" s="169"/>
      <c r="U10" s="170"/>
      <c r="V10" s="171"/>
      <c r="W10" s="165"/>
      <c r="X10" s="158"/>
      <c r="Y10" s="158"/>
      <c r="Z10" s="160"/>
      <c r="AA10" s="160"/>
    </row>
    <row r="11" spans="1:27" ht="94.5" customHeight="1">
      <c r="A11" s="158"/>
      <c r="B11" s="158"/>
      <c r="C11" s="157"/>
      <c r="D11" s="159"/>
      <c r="E11" s="159"/>
      <c r="F11" s="158"/>
      <c r="G11" s="159"/>
      <c r="H11" s="159"/>
      <c r="I11" s="159"/>
      <c r="J11" s="134"/>
      <c r="K11" s="159"/>
      <c r="L11" s="47" t="s">
        <v>24</v>
      </c>
      <c r="M11" s="48" t="s">
        <v>25</v>
      </c>
      <c r="N11" s="47" t="s">
        <v>17</v>
      </c>
      <c r="O11" s="49" t="s">
        <v>42</v>
      </c>
      <c r="P11" s="49" t="s">
        <v>43</v>
      </c>
      <c r="Q11" s="49" t="s">
        <v>44</v>
      </c>
      <c r="R11" s="49" t="s">
        <v>36</v>
      </c>
      <c r="S11" s="48" t="s">
        <v>24</v>
      </c>
      <c r="T11" s="47" t="s">
        <v>25</v>
      </c>
      <c r="U11" s="47" t="s">
        <v>17</v>
      </c>
      <c r="V11" s="158"/>
      <c r="W11" s="167"/>
      <c r="X11" s="158"/>
      <c r="Y11" s="158"/>
      <c r="Z11" s="160"/>
      <c r="AA11" s="160"/>
    </row>
    <row r="12" spans="1:27" s="94" customFormat="1" ht="44.25" customHeight="1">
      <c r="A12" s="96">
        <f>RANK(Z12,Z$12:Z$13,0)</f>
        <v>1</v>
      </c>
      <c r="B12" s="88"/>
      <c r="C12" s="89"/>
      <c r="D12" s="31" t="s">
        <v>218</v>
      </c>
      <c r="E12" s="24" t="s">
        <v>219</v>
      </c>
      <c r="F12" s="112" t="s">
        <v>7</v>
      </c>
      <c r="G12" s="110" t="s">
        <v>220</v>
      </c>
      <c r="H12" s="24" t="s">
        <v>221</v>
      </c>
      <c r="I12" s="32" t="s">
        <v>66</v>
      </c>
      <c r="J12" s="32" t="s">
        <v>216</v>
      </c>
      <c r="K12" s="29" t="s">
        <v>217</v>
      </c>
      <c r="L12" s="90">
        <v>148.5</v>
      </c>
      <c r="M12" s="91">
        <f>L12/2.5</f>
        <v>59.4</v>
      </c>
      <c r="N12" s="92">
        <f>RANK(M12,M$12:M$13,0)</f>
        <v>1</v>
      </c>
      <c r="O12" s="90">
        <v>7</v>
      </c>
      <c r="P12" s="90">
        <v>6.3</v>
      </c>
      <c r="Q12" s="90">
        <v>6</v>
      </c>
      <c r="R12" s="90">
        <v>6.3</v>
      </c>
      <c r="S12" s="90">
        <f>O12+P12+Q12+R12</f>
        <v>25.6</v>
      </c>
      <c r="T12" s="91">
        <f>S12/0.4</f>
        <v>64</v>
      </c>
      <c r="U12" s="92">
        <f>RANK(T12,T$12:T$13,0)</f>
        <v>1</v>
      </c>
      <c r="V12" s="92"/>
      <c r="W12" s="95"/>
      <c r="X12" s="93"/>
      <c r="Y12" s="93"/>
      <c r="Z12" s="91">
        <f>(M12+T12)/2-IF($V12=1,0.5,IF($V12=2,1.5,0))</f>
        <v>61.7</v>
      </c>
      <c r="AA12" s="92" t="s">
        <v>26</v>
      </c>
    </row>
    <row r="13" spans="1:27" s="94" customFormat="1" ht="44.25" customHeight="1">
      <c r="A13" s="96">
        <f>RANK(Z13,Z$12:Z$13,0)</f>
        <v>2</v>
      </c>
      <c r="B13" s="88"/>
      <c r="C13" s="89"/>
      <c r="D13" s="80" t="s">
        <v>111</v>
      </c>
      <c r="E13" s="140" t="s">
        <v>112</v>
      </c>
      <c r="F13" s="84" t="s">
        <v>54</v>
      </c>
      <c r="G13" s="23" t="s">
        <v>113</v>
      </c>
      <c r="H13" s="86" t="s">
        <v>114</v>
      </c>
      <c r="I13" s="139" t="s">
        <v>115</v>
      </c>
      <c r="J13" s="26" t="s">
        <v>107</v>
      </c>
      <c r="K13" s="22" t="s">
        <v>149</v>
      </c>
      <c r="L13" s="90">
        <v>138.5</v>
      </c>
      <c r="M13" s="91">
        <f>L13/2.5</f>
        <v>55.4</v>
      </c>
      <c r="N13" s="92">
        <f>RANK(M13,M$12:M$13,0)</f>
        <v>2</v>
      </c>
      <c r="O13" s="90">
        <v>6.2</v>
      </c>
      <c r="P13" s="90">
        <v>5.7</v>
      </c>
      <c r="Q13" s="90">
        <v>5.5</v>
      </c>
      <c r="R13" s="90">
        <v>5.8</v>
      </c>
      <c r="S13" s="90">
        <f>O13+P13+Q13+R13</f>
        <v>23.2</v>
      </c>
      <c r="T13" s="91">
        <f>S13/0.4</f>
        <v>57.999999999999993</v>
      </c>
      <c r="U13" s="92">
        <f>RANK(T13,T$12:T$13,0)</f>
        <v>2</v>
      </c>
      <c r="V13" s="92"/>
      <c r="W13" s="93"/>
      <c r="X13" s="93"/>
      <c r="Y13" s="93"/>
      <c r="Z13" s="91">
        <f>(M13+T13)/2-IF($V13=1,0.5,IF($V13=2,1.5,0))</f>
        <v>56.699999999999996</v>
      </c>
      <c r="AA13" s="92" t="s">
        <v>26</v>
      </c>
    </row>
    <row r="14" spans="1:27" ht="52.5" customHeight="1">
      <c r="A14" s="50"/>
      <c r="B14" s="50"/>
      <c r="C14" s="51"/>
      <c r="D14" s="36"/>
      <c r="E14" s="37"/>
      <c r="F14" s="38"/>
      <c r="G14" s="39"/>
      <c r="H14" s="37"/>
      <c r="I14" s="38"/>
      <c r="J14" s="38"/>
      <c r="K14" s="40"/>
      <c r="L14" s="52"/>
      <c r="M14" s="53"/>
      <c r="N14" s="54"/>
      <c r="O14" s="55"/>
      <c r="P14" s="55"/>
      <c r="Q14" s="55"/>
      <c r="R14" s="55"/>
      <c r="S14" s="52"/>
      <c r="T14" s="53"/>
      <c r="U14" s="54"/>
      <c r="V14" s="54"/>
      <c r="W14" s="56"/>
      <c r="X14" s="56"/>
      <c r="Y14" s="56"/>
      <c r="Z14" s="53"/>
      <c r="AA14" s="54"/>
    </row>
    <row r="15" spans="1:27" ht="31.5" customHeight="1">
      <c r="D15" s="57" t="s">
        <v>12</v>
      </c>
      <c r="K15" s="33" t="s">
        <v>237</v>
      </c>
    </row>
    <row r="16" spans="1:27" ht="31.5" customHeight="1">
      <c r="D16" s="57"/>
      <c r="K16" s="6"/>
    </row>
    <row r="17" spans="4:11" ht="31.5" customHeight="1">
      <c r="D17" s="57" t="s">
        <v>13</v>
      </c>
      <c r="K17" s="33" t="s">
        <v>141</v>
      </c>
    </row>
  </sheetData>
  <sortState ref="A12:AA13">
    <sortCondition ref="A12:A13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8" right="0.31" top="0.17" bottom="0.23622047244094491" header="0.17" footer="0.15748031496062992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85" zoomScaleNormal="100" zoomScaleSheetLayoutView="85" workbookViewId="0">
      <selection activeCell="K13" sqref="K13"/>
    </sheetView>
  </sheetViews>
  <sheetFormatPr defaultRowHeight="12.75"/>
  <cols>
    <col min="1" max="1" width="4.85546875" style="103" customWidth="1"/>
    <col min="2" max="2" width="5.85546875" style="103" hidden="1" customWidth="1"/>
    <col min="3" max="3" width="7.5703125" style="103" hidden="1" customWidth="1"/>
    <col min="4" max="4" width="20.7109375" style="103" customWidth="1"/>
    <col min="5" max="5" width="8.28515625" style="103" customWidth="1"/>
    <col min="6" max="6" width="5.28515625" style="103" customWidth="1"/>
    <col min="7" max="7" width="37" style="103" customWidth="1"/>
    <col min="8" max="8" width="8.7109375" style="103" customWidth="1"/>
    <col min="9" max="9" width="17.28515625" style="103" customWidth="1"/>
    <col min="10" max="10" width="12.7109375" style="103" hidden="1" customWidth="1"/>
    <col min="11" max="11" width="26" style="103" customWidth="1"/>
    <col min="12" max="12" width="7" style="103" customWidth="1"/>
    <col min="13" max="13" width="10.42578125" style="103" customWidth="1"/>
    <col min="14" max="14" width="3.85546875" style="103" customWidth="1"/>
    <col min="15" max="15" width="5" style="103" customWidth="1"/>
    <col min="16" max="16" width="6" style="103" customWidth="1"/>
    <col min="17" max="17" width="5" style="103" customWidth="1"/>
    <col min="18" max="18" width="6" style="103" customWidth="1"/>
    <col min="19" max="19" width="7.140625" style="103" customWidth="1"/>
    <col min="20" max="20" width="9.85546875" style="103" customWidth="1"/>
    <col min="21" max="21" width="3.7109375" style="103" customWidth="1"/>
    <col min="22" max="23" width="4.85546875" style="103" customWidth="1"/>
    <col min="24" max="24" width="6.28515625" style="103" hidden="1" customWidth="1"/>
    <col min="25" max="25" width="6.7109375" style="103" hidden="1" customWidth="1"/>
    <col min="26" max="26" width="9.7109375" style="103" customWidth="1"/>
    <col min="27" max="27" width="7.7109375" style="103" customWidth="1"/>
    <col min="28" max="16384" width="9.140625" style="103"/>
  </cols>
  <sheetData>
    <row r="1" spans="1:27" ht="36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66.75" customHeight="1">
      <c r="A2" s="164" t="s">
        <v>242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18.75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ht="18.75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26.25" customHeight="1">
      <c r="A5" s="154" t="s">
        <v>243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s="45" customFormat="1" ht="19.149999999999999" customHeight="1">
      <c r="A6" s="177" t="s">
        <v>264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5" customHeight="1">
      <c r="A8" s="69" t="s">
        <v>58</v>
      </c>
      <c r="AA8" s="70" t="s">
        <v>157</v>
      </c>
    </row>
    <row r="9" spans="1:27" ht="20.100000000000001" customHeight="1">
      <c r="A9" s="158" t="s">
        <v>17</v>
      </c>
      <c r="B9" s="158" t="s">
        <v>10</v>
      </c>
      <c r="C9" s="156" t="s">
        <v>8</v>
      </c>
      <c r="D9" s="159" t="s">
        <v>48</v>
      </c>
      <c r="E9" s="159" t="s">
        <v>2</v>
      </c>
      <c r="F9" s="158" t="s">
        <v>3</v>
      </c>
      <c r="G9" s="159" t="s">
        <v>49</v>
      </c>
      <c r="H9" s="159" t="s">
        <v>2</v>
      </c>
      <c r="I9" s="159" t="s">
        <v>4</v>
      </c>
      <c r="J9" s="104"/>
      <c r="K9" s="159" t="s">
        <v>6</v>
      </c>
      <c r="L9" s="161" t="s">
        <v>37</v>
      </c>
      <c r="M9" s="161"/>
      <c r="N9" s="161"/>
      <c r="O9" s="168" t="s">
        <v>140</v>
      </c>
      <c r="P9" s="169"/>
      <c r="Q9" s="169"/>
      <c r="R9" s="169"/>
      <c r="S9" s="169"/>
      <c r="T9" s="169"/>
      <c r="U9" s="170"/>
      <c r="V9" s="158" t="s">
        <v>19</v>
      </c>
      <c r="W9" s="166" t="s">
        <v>50</v>
      </c>
      <c r="X9" s="158"/>
      <c r="Y9" s="158" t="s">
        <v>39</v>
      </c>
      <c r="Z9" s="160" t="s">
        <v>22</v>
      </c>
      <c r="AA9" s="160" t="s">
        <v>23</v>
      </c>
    </row>
    <row r="10" spans="1:27" ht="20.100000000000001" customHeight="1">
      <c r="A10" s="158"/>
      <c r="B10" s="158"/>
      <c r="C10" s="165"/>
      <c r="D10" s="159"/>
      <c r="E10" s="159"/>
      <c r="F10" s="158"/>
      <c r="G10" s="159"/>
      <c r="H10" s="159"/>
      <c r="I10" s="159"/>
      <c r="J10" s="104"/>
      <c r="K10" s="159"/>
      <c r="L10" s="161" t="s">
        <v>40</v>
      </c>
      <c r="M10" s="161"/>
      <c r="N10" s="161"/>
      <c r="O10" s="168" t="s">
        <v>41</v>
      </c>
      <c r="P10" s="169"/>
      <c r="Q10" s="169"/>
      <c r="R10" s="169"/>
      <c r="S10" s="169"/>
      <c r="T10" s="169"/>
      <c r="U10" s="170"/>
      <c r="V10" s="171"/>
      <c r="W10" s="165"/>
      <c r="X10" s="158"/>
      <c r="Y10" s="158"/>
      <c r="Z10" s="160"/>
      <c r="AA10" s="160"/>
    </row>
    <row r="11" spans="1:27" ht="94.5" customHeight="1">
      <c r="A11" s="158"/>
      <c r="B11" s="158"/>
      <c r="C11" s="157"/>
      <c r="D11" s="159"/>
      <c r="E11" s="159"/>
      <c r="F11" s="158"/>
      <c r="G11" s="159"/>
      <c r="H11" s="159"/>
      <c r="I11" s="159"/>
      <c r="J11" s="104"/>
      <c r="K11" s="159"/>
      <c r="L11" s="47" t="s">
        <v>24</v>
      </c>
      <c r="M11" s="48" t="s">
        <v>25</v>
      </c>
      <c r="N11" s="47" t="s">
        <v>17</v>
      </c>
      <c r="O11" s="49" t="s">
        <v>42</v>
      </c>
      <c r="P11" s="49" t="s">
        <v>43</v>
      </c>
      <c r="Q11" s="49" t="s">
        <v>44</v>
      </c>
      <c r="R11" s="49" t="s">
        <v>36</v>
      </c>
      <c r="S11" s="48" t="s">
        <v>24</v>
      </c>
      <c r="T11" s="47" t="s">
        <v>25</v>
      </c>
      <c r="U11" s="47" t="s">
        <v>17</v>
      </c>
      <c r="V11" s="158"/>
      <c r="W11" s="167"/>
      <c r="X11" s="158"/>
      <c r="Y11" s="158"/>
      <c r="Z11" s="160"/>
      <c r="AA11" s="160"/>
    </row>
    <row r="12" spans="1:27" s="94" customFormat="1" ht="44.25" customHeight="1">
      <c r="A12" s="96">
        <f>RANK(Z12,Z$12:Z$17,0)</f>
        <v>1</v>
      </c>
      <c r="B12" s="88"/>
      <c r="C12" s="89"/>
      <c r="D12" s="31" t="s">
        <v>161</v>
      </c>
      <c r="E12" s="24" t="s">
        <v>162</v>
      </c>
      <c r="F12" s="32" t="s">
        <v>7</v>
      </c>
      <c r="G12" s="23" t="s">
        <v>163</v>
      </c>
      <c r="H12" s="24" t="s">
        <v>164</v>
      </c>
      <c r="I12" s="32" t="s">
        <v>165</v>
      </c>
      <c r="J12" s="32" t="s">
        <v>108</v>
      </c>
      <c r="K12" s="29" t="s">
        <v>56</v>
      </c>
      <c r="L12" s="90">
        <v>167</v>
      </c>
      <c r="M12" s="91">
        <f>L12/2.5</f>
        <v>66.8</v>
      </c>
      <c r="N12" s="92">
        <f>RANK(M12,M$12:M$17,0)</f>
        <v>1</v>
      </c>
      <c r="O12" s="90">
        <v>6.9</v>
      </c>
      <c r="P12" s="90">
        <v>7</v>
      </c>
      <c r="Q12" s="90">
        <v>7.2</v>
      </c>
      <c r="R12" s="90">
        <v>7.4</v>
      </c>
      <c r="S12" s="90">
        <f>O12+P12+Q12+R12</f>
        <v>28.5</v>
      </c>
      <c r="T12" s="91">
        <f>S12/0.4</f>
        <v>71.25</v>
      </c>
      <c r="U12" s="92">
        <f>RANK(T12,T$12:T$17,0)</f>
        <v>2</v>
      </c>
      <c r="V12" s="92"/>
      <c r="W12" s="95"/>
      <c r="X12" s="93"/>
      <c r="Y12" s="93"/>
      <c r="Z12" s="91">
        <f>(M12+T12)/2-IF($V12=1,0.5,IF($V12=2,1.5,0))</f>
        <v>69.025000000000006</v>
      </c>
      <c r="AA12" s="92" t="s">
        <v>26</v>
      </c>
    </row>
    <row r="13" spans="1:27" s="94" customFormat="1" ht="44.25" customHeight="1">
      <c r="A13" s="96">
        <f>RANK(Z13,Z$12:Z$17,0)</f>
        <v>2</v>
      </c>
      <c r="B13" s="88"/>
      <c r="C13" s="89"/>
      <c r="D13" s="109" t="s">
        <v>104</v>
      </c>
      <c r="E13" s="24" t="s">
        <v>105</v>
      </c>
      <c r="F13" s="32">
        <v>1</v>
      </c>
      <c r="G13" s="23" t="s">
        <v>138</v>
      </c>
      <c r="H13" s="24" t="s">
        <v>102</v>
      </c>
      <c r="I13" s="32" t="s">
        <v>103</v>
      </c>
      <c r="J13" s="32" t="s">
        <v>81</v>
      </c>
      <c r="K13" s="101" t="s">
        <v>101</v>
      </c>
      <c r="L13" s="90">
        <v>162</v>
      </c>
      <c r="M13" s="91">
        <f>L13/2.5</f>
        <v>64.8</v>
      </c>
      <c r="N13" s="92">
        <f>RANK(M13,M$12:M$17,0)</f>
        <v>3</v>
      </c>
      <c r="O13" s="90">
        <v>7.4</v>
      </c>
      <c r="P13" s="90">
        <v>6.8</v>
      </c>
      <c r="Q13" s="90">
        <v>7.4</v>
      </c>
      <c r="R13" s="90">
        <v>7.3</v>
      </c>
      <c r="S13" s="90">
        <f>O13+P13+Q13+R13</f>
        <v>28.900000000000002</v>
      </c>
      <c r="T13" s="91">
        <f>S13/0.4</f>
        <v>72.25</v>
      </c>
      <c r="U13" s="92">
        <f>RANK(T13,T$12:T$17,0)</f>
        <v>1</v>
      </c>
      <c r="V13" s="92"/>
      <c r="W13" s="95"/>
      <c r="X13" s="93"/>
      <c r="Y13" s="93"/>
      <c r="Z13" s="91">
        <f>(M13+T13)/2-IF($V13=1,0.5,IF($V13=2,1.5,0))</f>
        <v>68.525000000000006</v>
      </c>
      <c r="AA13" s="92" t="s">
        <v>26</v>
      </c>
    </row>
    <row r="14" spans="1:27" s="94" customFormat="1" ht="44.25" customHeight="1">
      <c r="A14" s="96">
        <f>RANK(Z14,Z$12:Z$17,0)</f>
        <v>3</v>
      </c>
      <c r="B14" s="88"/>
      <c r="C14" s="89"/>
      <c r="D14" s="113" t="s">
        <v>87</v>
      </c>
      <c r="E14" s="114" t="s">
        <v>88</v>
      </c>
      <c r="F14" s="132" t="s">
        <v>7</v>
      </c>
      <c r="G14" s="23" t="s">
        <v>109</v>
      </c>
      <c r="H14" s="114" t="s">
        <v>89</v>
      </c>
      <c r="I14" s="115" t="s">
        <v>68</v>
      </c>
      <c r="J14" s="115" t="s">
        <v>57</v>
      </c>
      <c r="K14" s="137" t="s">
        <v>70</v>
      </c>
      <c r="L14" s="90">
        <v>163</v>
      </c>
      <c r="M14" s="91">
        <f>L14/2.5</f>
        <v>65.2</v>
      </c>
      <c r="N14" s="92">
        <f>RANK(M14,M$12:M$17,0)</f>
        <v>2</v>
      </c>
      <c r="O14" s="90">
        <v>7.2</v>
      </c>
      <c r="P14" s="90">
        <v>6.7</v>
      </c>
      <c r="Q14" s="90">
        <v>7.6</v>
      </c>
      <c r="R14" s="90">
        <v>6.7</v>
      </c>
      <c r="S14" s="90">
        <f>O14+P14+Q14+R14</f>
        <v>28.2</v>
      </c>
      <c r="T14" s="91">
        <f>S14/0.4</f>
        <v>70.5</v>
      </c>
      <c r="U14" s="92">
        <f>RANK(T14,T$12:T$17,0)</f>
        <v>3</v>
      </c>
      <c r="V14" s="92"/>
      <c r="W14" s="95"/>
      <c r="X14" s="93"/>
      <c r="Y14" s="93"/>
      <c r="Z14" s="91">
        <f>(M14+T14)/2-IF($V14=1,0.5,IF($V14=2,1.5,0))</f>
        <v>67.849999999999994</v>
      </c>
      <c r="AA14" s="92" t="s">
        <v>26</v>
      </c>
    </row>
    <row r="15" spans="1:27" s="94" customFormat="1" ht="44.25" customHeight="1">
      <c r="A15" s="96">
        <f>RANK(Z15,Z$12:Z$17,0)</f>
        <v>4</v>
      </c>
      <c r="B15" s="88"/>
      <c r="C15" s="89"/>
      <c r="D15" s="31" t="s">
        <v>166</v>
      </c>
      <c r="E15" s="111" t="s">
        <v>167</v>
      </c>
      <c r="F15" s="32" t="s">
        <v>7</v>
      </c>
      <c r="G15" s="23" t="s">
        <v>168</v>
      </c>
      <c r="H15" s="24" t="s">
        <v>71</v>
      </c>
      <c r="I15" s="32" t="s">
        <v>169</v>
      </c>
      <c r="J15" s="32" t="s">
        <v>73</v>
      </c>
      <c r="K15" s="29" t="s">
        <v>56</v>
      </c>
      <c r="L15" s="90">
        <v>151</v>
      </c>
      <c r="M15" s="91">
        <f>L15/2.5</f>
        <v>60.4</v>
      </c>
      <c r="N15" s="92">
        <f>RANK(M15,M$12:M$17,0)</f>
        <v>4</v>
      </c>
      <c r="O15" s="90">
        <v>6.6</v>
      </c>
      <c r="P15" s="90">
        <v>6.7</v>
      </c>
      <c r="Q15" s="90">
        <v>6.4</v>
      </c>
      <c r="R15" s="90">
        <v>6.6</v>
      </c>
      <c r="S15" s="90">
        <f>O15+P15+Q15+R15</f>
        <v>26.300000000000004</v>
      </c>
      <c r="T15" s="91">
        <f>S15/0.4</f>
        <v>65.75</v>
      </c>
      <c r="U15" s="92">
        <f>RANK(T15,T$12:T$17,0)</f>
        <v>4</v>
      </c>
      <c r="V15" s="92"/>
      <c r="W15" s="95"/>
      <c r="X15" s="93"/>
      <c r="Y15" s="93"/>
      <c r="Z15" s="91">
        <f>(M15+T15)/2-IF($V15=1,0.5,IF($V15=2,1.5,0))</f>
        <v>63.075000000000003</v>
      </c>
      <c r="AA15" s="92" t="s">
        <v>26</v>
      </c>
    </row>
    <row r="16" spans="1:27" s="94" customFormat="1" ht="44.25" customHeight="1">
      <c r="A16" s="96">
        <f>RANK(Z16,Z$12:Z$17,0)</f>
        <v>5</v>
      </c>
      <c r="B16" s="88"/>
      <c r="C16" s="89"/>
      <c r="D16" s="122" t="s">
        <v>166</v>
      </c>
      <c r="E16" s="111" t="s">
        <v>167</v>
      </c>
      <c r="F16" s="112" t="s">
        <v>7</v>
      </c>
      <c r="G16" s="110" t="s">
        <v>74</v>
      </c>
      <c r="H16" s="111" t="s">
        <v>75</v>
      </c>
      <c r="I16" s="136" t="s">
        <v>72</v>
      </c>
      <c r="J16" s="112" t="s">
        <v>73</v>
      </c>
      <c r="K16" s="123" t="s">
        <v>56</v>
      </c>
      <c r="L16" s="90">
        <v>146.5</v>
      </c>
      <c r="M16" s="91">
        <f>L16/2.5</f>
        <v>58.6</v>
      </c>
      <c r="N16" s="92">
        <f>RANK(M16,M$12:M$17,0)</f>
        <v>5</v>
      </c>
      <c r="O16" s="90">
        <v>6.6</v>
      </c>
      <c r="P16" s="90">
        <v>6.1</v>
      </c>
      <c r="Q16" s="90">
        <v>6.2</v>
      </c>
      <c r="R16" s="90">
        <v>6.3</v>
      </c>
      <c r="S16" s="90">
        <f>O16+P16+Q16+R16</f>
        <v>25.2</v>
      </c>
      <c r="T16" s="91">
        <f>S16/0.4</f>
        <v>62.999999999999993</v>
      </c>
      <c r="U16" s="92">
        <f>RANK(T16,T$12:T$17,0)</f>
        <v>6</v>
      </c>
      <c r="V16" s="92"/>
      <c r="W16" s="93"/>
      <c r="X16" s="93"/>
      <c r="Y16" s="93"/>
      <c r="Z16" s="91">
        <f>(M16+T16)/2-IF($V16=1,0.5,IF($V16=2,1.5,0))</f>
        <v>60.8</v>
      </c>
      <c r="AA16" s="92" t="s">
        <v>26</v>
      </c>
    </row>
    <row r="17" spans="1:27" s="94" customFormat="1" ht="44.25" customHeight="1">
      <c r="A17" s="96">
        <f>RANK(Z17,Z$12:Z$17,0)</f>
        <v>6</v>
      </c>
      <c r="B17" s="88"/>
      <c r="C17" s="89"/>
      <c r="D17" s="31" t="s">
        <v>83</v>
      </c>
      <c r="E17" s="24" t="s">
        <v>84</v>
      </c>
      <c r="F17" s="32" t="s">
        <v>7</v>
      </c>
      <c r="G17" s="23" t="s">
        <v>85</v>
      </c>
      <c r="H17" s="24" t="s">
        <v>86</v>
      </c>
      <c r="I17" s="32" t="s">
        <v>66</v>
      </c>
      <c r="J17" s="101" t="s">
        <v>66</v>
      </c>
      <c r="K17" s="29" t="s">
        <v>67</v>
      </c>
      <c r="L17" s="90">
        <v>145</v>
      </c>
      <c r="M17" s="91">
        <f>L17/2.5</f>
        <v>58</v>
      </c>
      <c r="N17" s="92">
        <f>RANK(M17,M$12:M$17,0)</f>
        <v>6</v>
      </c>
      <c r="O17" s="90">
        <v>6.6</v>
      </c>
      <c r="P17" s="90">
        <v>6.2</v>
      </c>
      <c r="Q17" s="90">
        <v>6.1</v>
      </c>
      <c r="R17" s="90">
        <v>6.4</v>
      </c>
      <c r="S17" s="90">
        <f>O17+P17+Q17+R17</f>
        <v>25.299999999999997</v>
      </c>
      <c r="T17" s="91">
        <f>S17/0.4</f>
        <v>63.249999999999993</v>
      </c>
      <c r="U17" s="92">
        <f>RANK(T17,T$12:T$17,0)</f>
        <v>5</v>
      </c>
      <c r="V17" s="92"/>
      <c r="W17" s="95"/>
      <c r="X17" s="93"/>
      <c r="Y17" s="93"/>
      <c r="Z17" s="91">
        <f>(M17+T17)/2-IF($V17=1,0.5,IF($V17=2,1.5,0))</f>
        <v>60.625</v>
      </c>
      <c r="AA17" s="92" t="s">
        <v>26</v>
      </c>
    </row>
    <row r="18" spans="1:27" ht="52.5" customHeight="1">
      <c r="A18" s="50"/>
      <c r="B18" s="50"/>
      <c r="C18" s="51"/>
      <c r="D18" s="36"/>
      <c r="E18" s="37"/>
      <c r="F18" s="38"/>
      <c r="G18" s="39"/>
      <c r="H18" s="37"/>
      <c r="I18" s="38"/>
      <c r="J18" s="38"/>
      <c r="K18" s="40"/>
      <c r="L18" s="52"/>
      <c r="M18" s="53"/>
      <c r="N18" s="54"/>
      <c r="O18" s="55"/>
      <c r="P18" s="55"/>
      <c r="Q18" s="55"/>
      <c r="R18" s="55"/>
      <c r="S18" s="52"/>
      <c r="T18" s="53"/>
      <c r="U18" s="54"/>
      <c r="V18" s="54"/>
      <c r="W18" s="56"/>
      <c r="X18" s="56"/>
      <c r="Y18" s="56"/>
      <c r="Z18" s="53"/>
      <c r="AA18" s="54"/>
    </row>
    <row r="19" spans="1:27" ht="31.5" customHeight="1">
      <c r="D19" s="57" t="s">
        <v>12</v>
      </c>
      <c r="K19" s="33" t="s">
        <v>237</v>
      </c>
    </row>
    <row r="20" spans="1:27" ht="31.5" customHeight="1">
      <c r="D20" s="57"/>
      <c r="K20" s="6"/>
    </row>
    <row r="21" spans="1:27" ht="31.5" customHeight="1">
      <c r="D21" s="57" t="s">
        <v>13</v>
      </c>
      <c r="K21" s="33" t="s">
        <v>141</v>
      </c>
    </row>
  </sheetData>
  <sortState ref="A12:AA17">
    <sortCondition ref="A12:A17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8" right="0.31" top="0.17" bottom="0.23622047244094491" header="0.17" footer="0.15748031496062992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85" zoomScaleNormal="100" zoomScaleSheetLayoutView="85" workbookViewId="0">
      <selection activeCell="S18" sqref="S18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72" customHeight="1">
      <c r="A2" s="151" t="s">
        <v>152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.75" customHeight="1">
      <c r="A3" s="152" t="s">
        <v>153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8.75" customHeigh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21" customHeight="1">
      <c r="A5" s="154" t="s">
        <v>139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21" hidden="1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9.149999999999999" customHeight="1">
      <c r="A7" s="176" t="s">
        <v>267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 customHeight="1">
      <c r="A9" s="69" t="s">
        <v>58</v>
      </c>
      <c r="B9" s="41"/>
      <c r="C9" s="41"/>
      <c r="D9" s="41"/>
      <c r="E9" s="42"/>
      <c r="F9" s="42"/>
      <c r="G9" s="42"/>
      <c r="H9" s="42"/>
      <c r="I9" s="42"/>
      <c r="J9" s="43"/>
      <c r="K9" s="43"/>
      <c r="L9" s="41"/>
      <c r="M9" s="44"/>
      <c r="Z9" s="70" t="s">
        <v>157</v>
      </c>
    </row>
    <row r="10" spans="1:26" ht="20.100000000000001" customHeight="1">
      <c r="A10" s="158" t="s">
        <v>17</v>
      </c>
      <c r="B10" s="158" t="s">
        <v>10</v>
      </c>
      <c r="C10" s="158" t="s">
        <v>1</v>
      </c>
      <c r="D10" s="159" t="s">
        <v>48</v>
      </c>
      <c r="E10" s="159" t="s">
        <v>2</v>
      </c>
      <c r="F10" s="158" t="s">
        <v>3</v>
      </c>
      <c r="G10" s="159" t="s">
        <v>49</v>
      </c>
      <c r="H10" s="159" t="s">
        <v>2</v>
      </c>
      <c r="I10" s="159" t="s">
        <v>4</v>
      </c>
      <c r="J10" s="104"/>
      <c r="K10" s="159" t="s">
        <v>6</v>
      </c>
      <c r="L10" s="159" t="s">
        <v>236</v>
      </c>
      <c r="M10" s="159"/>
      <c r="N10" s="159"/>
      <c r="O10" s="161" t="s">
        <v>18</v>
      </c>
      <c r="P10" s="161"/>
      <c r="Q10" s="161"/>
      <c r="R10" s="161" t="s">
        <v>140</v>
      </c>
      <c r="S10" s="161"/>
      <c r="T10" s="161"/>
      <c r="U10" s="162" t="s">
        <v>19</v>
      </c>
      <c r="V10" s="156" t="s">
        <v>50</v>
      </c>
      <c r="W10" s="156" t="s">
        <v>20</v>
      </c>
      <c r="X10" s="158" t="s">
        <v>21</v>
      </c>
      <c r="Y10" s="158" t="s">
        <v>22</v>
      </c>
      <c r="Z10" s="160" t="s">
        <v>23</v>
      </c>
    </row>
    <row r="11" spans="1:26" ht="71.25" customHeight="1">
      <c r="A11" s="158"/>
      <c r="B11" s="158"/>
      <c r="C11" s="158"/>
      <c r="D11" s="159"/>
      <c r="E11" s="159"/>
      <c r="F11" s="158"/>
      <c r="G11" s="159"/>
      <c r="H11" s="159"/>
      <c r="I11" s="159"/>
      <c r="J11" s="104"/>
      <c r="K11" s="159"/>
      <c r="L11" s="58" t="s">
        <v>24</v>
      </c>
      <c r="M11" s="47" t="s">
        <v>25</v>
      </c>
      <c r="N11" s="58" t="s">
        <v>17</v>
      </c>
      <c r="O11" s="58" t="s">
        <v>24</v>
      </c>
      <c r="P11" s="47" t="s">
        <v>25</v>
      </c>
      <c r="Q11" s="58" t="s">
        <v>17</v>
      </c>
      <c r="R11" s="58" t="s">
        <v>24</v>
      </c>
      <c r="S11" s="47" t="s">
        <v>25</v>
      </c>
      <c r="T11" s="58" t="s">
        <v>17</v>
      </c>
      <c r="U11" s="163"/>
      <c r="V11" s="157"/>
      <c r="W11" s="157"/>
      <c r="X11" s="158"/>
      <c r="Y11" s="158"/>
      <c r="Z11" s="160"/>
    </row>
    <row r="12" spans="1:26" s="99" customFormat="1" ht="50.25" customHeight="1">
      <c r="A12" s="96">
        <f>RANK(Y12,Y$12:Y$14,0)</f>
        <v>1</v>
      </c>
      <c r="B12" s="59"/>
      <c r="C12" s="100"/>
      <c r="D12" s="31" t="s">
        <v>91</v>
      </c>
      <c r="E12" s="24" t="s">
        <v>92</v>
      </c>
      <c r="F12" s="32" t="s">
        <v>7</v>
      </c>
      <c r="G12" s="23" t="s">
        <v>93</v>
      </c>
      <c r="H12" s="24" t="s">
        <v>94</v>
      </c>
      <c r="I12" s="32" t="s">
        <v>95</v>
      </c>
      <c r="J12" s="101" t="s">
        <v>96</v>
      </c>
      <c r="K12" s="29" t="s">
        <v>106</v>
      </c>
      <c r="L12" s="90">
        <v>189.5</v>
      </c>
      <c r="M12" s="91">
        <f>L12/3-IF($U12=1,0.5,IF($U12=2,1.5,0))</f>
        <v>63.166666666666664</v>
      </c>
      <c r="N12" s="92">
        <f>RANK(M12,M$12:M$14,0)</f>
        <v>1</v>
      </c>
      <c r="O12" s="90">
        <v>192.5</v>
      </c>
      <c r="P12" s="91">
        <f>O12/3-IF($U12=1,0.5,IF($U12=2,1.5,0))</f>
        <v>64.166666666666671</v>
      </c>
      <c r="Q12" s="92">
        <f>RANK(P12,P$12:P$14,0)</f>
        <v>1</v>
      </c>
      <c r="R12" s="90">
        <v>192.5</v>
      </c>
      <c r="S12" s="91">
        <f>R12/3-IF($U12=1,0.5,IF($U12=2,1.5,0))</f>
        <v>64.166666666666671</v>
      </c>
      <c r="T12" s="92">
        <f>RANK(S12,S$12:S$14,0)</f>
        <v>1</v>
      </c>
      <c r="U12" s="97"/>
      <c r="V12" s="97"/>
      <c r="W12" s="90">
        <f>L12+O12+R12</f>
        <v>574.5</v>
      </c>
      <c r="X12" s="98"/>
      <c r="Y12" s="91">
        <f>ROUND(SUM(M12,P12,S12)/3,3)</f>
        <v>63.832999999999998</v>
      </c>
      <c r="Z12" s="97" t="s">
        <v>26</v>
      </c>
    </row>
    <row r="13" spans="1:26" s="99" customFormat="1" ht="50.25" customHeight="1">
      <c r="A13" s="96">
        <f>RANK(Y13,Y$12:Y$14,0)</f>
        <v>2</v>
      </c>
      <c r="B13" s="59"/>
      <c r="C13" s="100"/>
      <c r="D13" s="31" t="s">
        <v>83</v>
      </c>
      <c r="E13" s="24" t="s">
        <v>84</v>
      </c>
      <c r="F13" s="32" t="s">
        <v>7</v>
      </c>
      <c r="G13" s="23" t="s">
        <v>85</v>
      </c>
      <c r="H13" s="24" t="s">
        <v>86</v>
      </c>
      <c r="I13" s="32" t="s">
        <v>66</v>
      </c>
      <c r="J13" s="101" t="s">
        <v>66</v>
      </c>
      <c r="K13" s="29" t="s">
        <v>67</v>
      </c>
      <c r="L13" s="90">
        <v>183</v>
      </c>
      <c r="M13" s="91">
        <f>L13/3-IF($U13=1,0.5,IF($U13=2,1.5,0))</f>
        <v>61</v>
      </c>
      <c r="N13" s="92">
        <f>RANK(M13,M$12:M$14,0)</f>
        <v>2</v>
      </c>
      <c r="O13" s="90">
        <v>185.5</v>
      </c>
      <c r="P13" s="91">
        <f>O13/3-IF($U13=1,0.5,IF($U13=2,1.5,0))</f>
        <v>61.833333333333336</v>
      </c>
      <c r="Q13" s="92">
        <f>RANK(P13,P$12:P$14,0)</f>
        <v>2</v>
      </c>
      <c r="R13" s="90">
        <v>183</v>
      </c>
      <c r="S13" s="91">
        <f>R13/3-IF($U13=1,0.5,IF($U13=2,1.5,0))</f>
        <v>61</v>
      </c>
      <c r="T13" s="92">
        <f>RANK(S13,S$12:S$14,0)</f>
        <v>3</v>
      </c>
      <c r="U13" s="97"/>
      <c r="V13" s="97"/>
      <c r="W13" s="90">
        <f>L13+O13+R13</f>
        <v>551.5</v>
      </c>
      <c r="X13" s="98"/>
      <c r="Y13" s="91">
        <f>ROUND(SUM(M13,P13,S13)/3,3)</f>
        <v>61.277999999999999</v>
      </c>
      <c r="Z13" s="97" t="s">
        <v>26</v>
      </c>
    </row>
    <row r="14" spans="1:26" s="99" customFormat="1" ht="50.25" customHeight="1">
      <c r="A14" s="96">
        <f>RANK(Y14,Y$12:Y$14,0)</f>
        <v>3</v>
      </c>
      <c r="B14" s="59"/>
      <c r="C14" s="100"/>
      <c r="D14" s="122" t="s">
        <v>116</v>
      </c>
      <c r="E14" s="111" t="s">
        <v>117</v>
      </c>
      <c r="F14" s="112" t="s">
        <v>7</v>
      </c>
      <c r="G14" s="110" t="s">
        <v>118</v>
      </c>
      <c r="H14" s="111" t="s">
        <v>119</v>
      </c>
      <c r="I14" s="112" t="s">
        <v>120</v>
      </c>
      <c r="J14" s="26" t="s">
        <v>107</v>
      </c>
      <c r="K14" s="22" t="s">
        <v>121</v>
      </c>
      <c r="L14" s="90">
        <v>176.5</v>
      </c>
      <c r="M14" s="91">
        <f>L14/3-IF($U14=1,0.5,IF($U14=2,1.5,0))</f>
        <v>58.833333333333336</v>
      </c>
      <c r="N14" s="92">
        <f>RANK(M14,M$12:M$14,0)</f>
        <v>3</v>
      </c>
      <c r="O14" s="90">
        <v>182</v>
      </c>
      <c r="P14" s="91">
        <f>O14/3-IF($U14=1,0.5,IF($U14=2,1.5,0))</f>
        <v>60.666666666666664</v>
      </c>
      <c r="Q14" s="92">
        <f>RANK(P14,P$12:P$14,0)</f>
        <v>3</v>
      </c>
      <c r="R14" s="90">
        <v>187</v>
      </c>
      <c r="S14" s="91">
        <f>R14/3-IF($U14=1,0.5,IF($U14=2,1.5,0))</f>
        <v>62.333333333333336</v>
      </c>
      <c r="T14" s="92">
        <f>RANK(S14,S$12:S$14,0)</f>
        <v>2</v>
      </c>
      <c r="U14" s="97"/>
      <c r="V14" s="97"/>
      <c r="W14" s="90">
        <f>L14+O14+R14</f>
        <v>545.5</v>
      </c>
      <c r="X14" s="98"/>
      <c r="Y14" s="91">
        <f>ROUND(SUM(M14,P14,S14)/3,3)</f>
        <v>60.610999999999997</v>
      </c>
      <c r="Z14" s="97" t="s">
        <v>26</v>
      </c>
    </row>
    <row r="15" spans="1:26" ht="39" customHeight="1"/>
    <row r="16" spans="1:26" ht="36.75" customHeight="1">
      <c r="D16" s="2" t="s">
        <v>12</v>
      </c>
      <c r="E16" s="2"/>
      <c r="F16" s="2"/>
      <c r="G16" s="2"/>
      <c r="H16" s="2"/>
      <c r="I16" s="34"/>
      <c r="K16" s="33" t="s">
        <v>237</v>
      </c>
      <c r="L16" s="102"/>
    </row>
    <row r="17" spans="4:12">
      <c r="D17" s="2"/>
      <c r="E17" s="2"/>
      <c r="F17" s="2"/>
      <c r="G17" s="2"/>
      <c r="H17" s="2"/>
      <c r="I17" s="34"/>
      <c r="L17" s="102"/>
    </row>
    <row r="18" spans="4:12" ht="36.75" customHeight="1">
      <c r="D18" s="2" t="s">
        <v>13</v>
      </c>
      <c r="E18" s="2"/>
      <c r="F18" s="2"/>
      <c r="G18" s="2"/>
      <c r="H18" s="2"/>
      <c r="I18" s="34"/>
      <c r="K18" s="33" t="s">
        <v>141</v>
      </c>
      <c r="L18" s="102"/>
    </row>
    <row r="29" spans="4:12">
      <c r="K29" s="2"/>
    </row>
  </sheetData>
  <sortState ref="A12:Z14">
    <sortCondition ref="A12:A14"/>
  </sortState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МЛ</vt:lpstr>
      <vt:lpstr>ОП1 д</vt:lpstr>
      <vt:lpstr>ОП2 п</vt:lpstr>
      <vt:lpstr>ОП2 д</vt:lpstr>
      <vt:lpstr>ППдА</vt:lpstr>
      <vt:lpstr>ППдА ок</vt:lpstr>
      <vt:lpstr>КПд д</vt:lpstr>
      <vt:lpstr>КПд ок</vt:lpstr>
      <vt:lpstr>ППЮн</vt:lpstr>
      <vt:lpstr>ППЮн ок</vt:lpstr>
      <vt:lpstr>Судейская </vt:lpstr>
      <vt:lpstr>МЛ!Область_печати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2023-07-29T14:59:52Z</cp:lastPrinted>
  <dcterms:created xsi:type="dcterms:W3CDTF">2018-02-14T07:49:33Z</dcterms:created>
  <dcterms:modified xsi:type="dcterms:W3CDTF">2023-07-29T15:07:14Z</dcterms:modified>
</cp:coreProperties>
</file>