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wmf" ContentType="image/x-wmf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20490" windowHeight="7755" firstSheet="5" activeTab="13"/>
  </bookViews>
  <sheets>
    <sheet name="МЛ рег" sheetId="1" r:id="rId1"/>
    <sheet name="МЛ клуб" sheetId="37" r:id="rId2"/>
    <sheet name="1.3 д" sheetId="4" r:id="rId3"/>
    <sheet name="1.3 люб" sheetId="18" r:id="rId4"/>
    <sheet name="1.3 оз" sheetId="19" r:id="rId5"/>
    <sheet name="уровень 1" sheetId="21" r:id="rId6"/>
    <sheet name="ППдА" sheetId="20" r:id="rId7"/>
    <sheet name="КПд" sheetId="22" r:id="rId8"/>
    <sheet name="ЛПд" sheetId="23" r:id="rId9"/>
    <sheet name="БП" sheetId="24" r:id="rId10"/>
    <sheet name="ЛПд д" sheetId="25" r:id="rId11"/>
    <sheet name="МП" sheetId="26" r:id="rId12"/>
    <sheet name="КЮР СП1" sheetId="27" r:id="rId13"/>
    <sheet name="КЮР БП" sheetId="28" r:id="rId14"/>
    <sheet name="ППдА люб" sheetId="30" r:id="rId15"/>
    <sheet name="ППдА оз" sheetId="32" r:id="rId16"/>
    <sheet name="КПд люб" sheetId="33" r:id="rId17"/>
    <sheet name="уровень 2" sheetId="31" r:id="rId18"/>
    <sheet name="ППЮн юн" sheetId="10" r:id="rId19"/>
    <sheet name="ППЮн оз" sheetId="35" r:id="rId20"/>
    <sheet name="КПюн оз" sheetId="34" r:id="rId21"/>
    <sheet name="КПюн юн" sheetId="36" r:id="rId22"/>
    <sheet name="Суд рег" sheetId="16" r:id="rId23"/>
  </sheets>
  <definedNames>
    <definedName name="_xlnm._FilterDatabase" localSheetId="1" hidden="1">'МЛ клуб'!$A$4:$L$18</definedName>
    <definedName name="_xlnm._FilterDatabase" localSheetId="0" hidden="1">'МЛ рег'!$A$4:$L$28</definedName>
    <definedName name="_xlnm.Print_Titles" localSheetId="2">'1.3 д'!$10:$11</definedName>
    <definedName name="_xlnm.Print_Titles" localSheetId="3">'1.3 люб'!$10:$11</definedName>
    <definedName name="_xlnm.Print_Titles" localSheetId="4">'1.3 оз'!$10:$11</definedName>
    <definedName name="_xlnm.Print_Titles" localSheetId="9">БП!$8:$9</definedName>
    <definedName name="_xlnm.Print_Titles" localSheetId="7">КПд!$10:$12</definedName>
    <definedName name="_xlnm.Print_Titles" localSheetId="16">'КПд люб'!$9:$11</definedName>
    <definedName name="_xlnm.Print_Titles" localSheetId="20">'КПюн оз'!$11:$12</definedName>
    <definedName name="_xlnm.Print_Titles" localSheetId="21">'КПюн юн'!$10:$11</definedName>
    <definedName name="_xlnm.Print_Titles" localSheetId="8">ЛПд!$10:$12</definedName>
    <definedName name="_xlnm.Print_Titles" localSheetId="10">'ЛПд д'!$10:$12</definedName>
    <definedName name="_xlnm.Print_Titles" localSheetId="1">'МЛ клуб'!$4:$4</definedName>
    <definedName name="_xlnm.Print_Titles" localSheetId="0">'МЛ рег'!$4:$4</definedName>
    <definedName name="_xlnm.Print_Titles" localSheetId="11">МП!$9:$10</definedName>
    <definedName name="_xlnm.Print_Titles" localSheetId="6">ППдА!$8:$10</definedName>
    <definedName name="_xlnm.Print_Titles" localSheetId="14">'ППдА люб'!$8:$10</definedName>
    <definedName name="_xlnm.Print_Titles" localSheetId="15">'ППдА оз'!$8:$10</definedName>
    <definedName name="_xlnm.Print_Titles" localSheetId="19">'ППЮн оз'!$10:$11</definedName>
    <definedName name="_xlnm.Print_Titles" localSheetId="18">'ППЮн юн'!$10:$11</definedName>
    <definedName name="_xlnm.Print_Titles" localSheetId="5">'уровень 1'!$7:$9</definedName>
    <definedName name="_xlnm.Print_Titles" localSheetId="17">'уровень 2'!$7:$9</definedName>
    <definedName name="_xlnm.Print_Area" localSheetId="2">'1.3 д'!$A$1:$Z$16</definedName>
    <definedName name="_xlnm.Print_Area" localSheetId="3">'1.3 люб'!$A$1:$Z$18</definedName>
    <definedName name="_xlnm.Print_Area" localSheetId="4">'1.3 оз'!$A$1:$Z$16</definedName>
    <definedName name="_xlnm.Print_Area" localSheetId="9">БП!$A$1:$AF$14</definedName>
    <definedName name="_xlnm.Print_Area" localSheetId="7">КПд!$A$1:$AH$19</definedName>
    <definedName name="_xlnm.Print_Area" localSheetId="20">'КПюн оз'!$A$1:$AF$19</definedName>
    <definedName name="_xlnm.Print_Area" localSheetId="21">'КПюн юн'!$A$1:$AF$16</definedName>
    <definedName name="_xlnm.Print_Area" localSheetId="8">ЛПд!$A$1:$AH$19</definedName>
    <definedName name="_xlnm.Print_Area" localSheetId="10">'ЛПд д'!$A$1:$AH$19</definedName>
    <definedName name="_xlnm.Print_Area" localSheetId="0">'МЛ рег'!$A$1:$L$36</definedName>
    <definedName name="_xlnm.Print_Area" localSheetId="11">МП!$A$1:$AF$17</definedName>
    <definedName name="_xlnm.Print_Area" localSheetId="19">'ППЮн оз'!$A$1:$AF$18</definedName>
    <definedName name="_xlnm.Print_Area" localSheetId="18">'ППЮн юн'!$A$1:$AF$17</definedName>
    <definedName name="_xlnm.Print_Area" localSheetId="22">'Суд рег'!$A$1:$E$49</definedName>
    <definedName name="_xlnm.Print_Area" localSheetId="5">'уровень 1'!$A$1:$N$15</definedName>
    <definedName name="_xlnm.Print_Area" localSheetId="17">'уровень 2'!$A$1:$O$23</definedName>
  </definedNames>
  <calcPr calcId="162913"/>
</workbook>
</file>

<file path=xl/calcChain.xml><?xml version="1.0" encoding="utf-8"?>
<calcChain xmlns="http://schemas.openxmlformats.org/spreadsheetml/2006/main">
  <c r="Y15" i="34"/>
  <c r="Y13"/>
  <c r="Y14"/>
  <c r="V15"/>
  <c r="W13" s="1"/>
  <c r="V13"/>
  <c r="V14"/>
  <c r="S15"/>
  <c r="S13"/>
  <c r="S14"/>
  <c r="P15"/>
  <c r="P13"/>
  <c r="P14"/>
  <c r="Q14" s="1"/>
  <c r="M13"/>
  <c r="M15"/>
  <c r="M14"/>
  <c r="M12" i="36"/>
  <c r="Y13" i="10"/>
  <c r="Y12"/>
  <c r="V13"/>
  <c r="V12"/>
  <c r="S13"/>
  <c r="S12"/>
  <c r="P13"/>
  <c r="P12"/>
  <c r="M13"/>
  <c r="M12"/>
  <c r="Y12" i="35"/>
  <c r="Y13"/>
  <c r="Y14"/>
  <c r="V12"/>
  <c r="V13"/>
  <c r="W14" s="1"/>
  <c r="V14"/>
  <c r="S12"/>
  <c r="S13"/>
  <c r="S14"/>
  <c r="T14" s="1"/>
  <c r="P12"/>
  <c r="P13"/>
  <c r="P14"/>
  <c r="Q14" s="1"/>
  <c r="M13"/>
  <c r="M12"/>
  <c r="M14"/>
  <c r="AC12" i="36"/>
  <c r="Y12"/>
  <c r="V12"/>
  <c r="W12" s="1"/>
  <c r="S12"/>
  <c r="T12" s="1"/>
  <c r="P12"/>
  <c r="Q12" s="1"/>
  <c r="AC12" i="35"/>
  <c r="AC13"/>
  <c r="AC14"/>
  <c r="AC15" i="34"/>
  <c r="AC13"/>
  <c r="AC14"/>
  <c r="O11" i="31"/>
  <c r="S12" i="33"/>
  <c r="S15"/>
  <c r="S13"/>
  <c r="S14"/>
  <c r="P12"/>
  <c r="P15"/>
  <c r="P13"/>
  <c r="P14"/>
  <c r="M12"/>
  <c r="M13"/>
  <c r="M15"/>
  <c r="M14"/>
  <c r="O10" i="31"/>
  <c r="Z12" i="33"/>
  <c r="AE12" s="1"/>
  <c r="Z15"/>
  <c r="AA15" s="1"/>
  <c r="Z13"/>
  <c r="AA13" s="1"/>
  <c r="Z14"/>
  <c r="AE14" s="1"/>
  <c r="Z11" i="32"/>
  <c r="AE11" s="1"/>
  <c r="S11"/>
  <c r="P11"/>
  <c r="M11"/>
  <c r="Z12"/>
  <c r="AE12" s="1"/>
  <c r="S12"/>
  <c r="P12"/>
  <c r="Q12" s="1"/>
  <c r="M12"/>
  <c r="Z12" i="30"/>
  <c r="AE12" s="1"/>
  <c r="Z13"/>
  <c r="AE13" s="1"/>
  <c r="Z11"/>
  <c r="AA11" s="1"/>
  <c r="S13"/>
  <c r="P13"/>
  <c r="M13"/>
  <c r="S12"/>
  <c r="P12"/>
  <c r="M12"/>
  <c r="S11"/>
  <c r="P11"/>
  <c r="M11"/>
  <c r="AG12" i="28"/>
  <c r="AF12"/>
  <c r="AD12"/>
  <c r="Z12"/>
  <c r="V12"/>
  <c r="R12"/>
  <c r="N12"/>
  <c r="AG13"/>
  <c r="AF13"/>
  <c r="AD13"/>
  <c r="Z13"/>
  <c r="V13"/>
  <c r="W13" s="1"/>
  <c r="R13"/>
  <c r="N13"/>
  <c r="AG12" i="27"/>
  <c r="AF12"/>
  <c r="AD12"/>
  <c r="Z12"/>
  <c r="V12"/>
  <c r="R12"/>
  <c r="N12"/>
  <c r="AG13"/>
  <c r="AF13"/>
  <c r="AD13"/>
  <c r="Z13"/>
  <c r="V13"/>
  <c r="R13"/>
  <c r="N13"/>
  <c r="S13" i="25"/>
  <c r="S14"/>
  <c r="S15"/>
  <c r="P13"/>
  <c r="P14"/>
  <c r="P15"/>
  <c r="M14"/>
  <c r="M13"/>
  <c r="M15"/>
  <c r="AC11" i="26"/>
  <c r="Y11"/>
  <c r="V11"/>
  <c r="S11"/>
  <c r="P11"/>
  <c r="M11"/>
  <c r="AC13"/>
  <c r="Y13"/>
  <c r="V13"/>
  <c r="S13"/>
  <c r="P13"/>
  <c r="M13"/>
  <c r="AC12"/>
  <c r="Y12"/>
  <c r="V12"/>
  <c r="W12" s="1"/>
  <c r="S12"/>
  <c r="P12"/>
  <c r="M12"/>
  <c r="Z13" i="25"/>
  <c r="AA13" s="1"/>
  <c r="Z14"/>
  <c r="AA14" s="1"/>
  <c r="Z15"/>
  <c r="AA15" s="1"/>
  <c r="Y10" i="24"/>
  <c r="N10" i="21"/>
  <c r="S15" i="23"/>
  <c r="P15"/>
  <c r="M15"/>
  <c r="M16" i="20"/>
  <c r="AC10" i="24"/>
  <c r="V10"/>
  <c r="S10"/>
  <c r="P10"/>
  <c r="M10"/>
  <c r="S13" i="22"/>
  <c r="S14"/>
  <c r="S15"/>
  <c r="P13"/>
  <c r="P14"/>
  <c r="P15"/>
  <c r="M14"/>
  <c r="M13"/>
  <c r="M15"/>
  <c r="Z15" i="23"/>
  <c r="AE15" s="1"/>
  <c r="AA14"/>
  <c r="Z14"/>
  <c r="AE14" s="1"/>
  <c r="S14"/>
  <c r="P14"/>
  <c r="M14"/>
  <c r="U14" s="1"/>
  <c r="AG14" s="1"/>
  <c r="AA13"/>
  <c r="Z13"/>
  <c r="AE13" s="1"/>
  <c r="S13"/>
  <c r="T13" s="1"/>
  <c r="P13"/>
  <c r="Q13" s="1"/>
  <c r="M13"/>
  <c r="Z13" i="22"/>
  <c r="AE13" s="1"/>
  <c r="Z14"/>
  <c r="AE14" s="1"/>
  <c r="Z15"/>
  <c r="AE15" s="1"/>
  <c r="Q12" i="26" l="1"/>
  <c r="Q15" i="25"/>
  <c r="AE12" i="27"/>
  <c r="AE15" i="33"/>
  <c r="U15"/>
  <c r="AG15" s="1"/>
  <c r="Z13" i="35"/>
  <c r="AE13"/>
  <c r="AE12" i="36"/>
  <c r="Z12"/>
  <c r="N12"/>
  <c r="Q15" i="34"/>
  <c r="AE13"/>
  <c r="Z13"/>
  <c r="T14"/>
  <c r="W14"/>
  <c r="Z14"/>
  <c r="Z15"/>
  <c r="W15"/>
  <c r="T13"/>
  <c r="T15"/>
  <c r="Q13"/>
  <c r="AE14"/>
  <c r="AE15"/>
  <c r="T12" i="35"/>
  <c r="Q13"/>
  <c r="W12"/>
  <c r="AE14"/>
  <c r="Z14"/>
  <c r="T13"/>
  <c r="AE12"/>
  <c r="Z12"/>
  <c r="W13"/>
  <c r="Q12"/>
  <c r="N14"/>
  <c r="N13"/>
  <c r="N12"/>
  <c r="N14" i="34"/>
  <c r="N15"/>
  <c r="N13"/>
  <c r="AE13" i="33"/>
  <c r="Q13"/>
  <c r="T14"/>
  <c r="AA12"/>
  <c r="T11" i="32"/>
  <c r="AA12"/>
  <c r="T13" i="33"/>
  <c r="U12"/>
  <c r="AA13" i="30"/>
  <c r="T11"/>
  <c r="AA14" i="33"/>
  <c r="AB14" s="1"/>
  <c r="T12"/>
  <c r="T15"/>
  <c r="Q12"/>
  <c r="U14"/>
  <c r="Q14"/>
  <c r="Q15"/>
  <c r="U13"/>
  <c r="AG13" s="1"/>
  <c r="N14"/>
  <c r="N13"/>
  <c r="N15"/>
  <c r="N12"/>
  <c r="Q11" i="32"/>
  <c r="U12"/>
  <c r="T12"/>
  <c r="U11"/>
  <c r="AA11"/>
  <c r="N12"/>
  <c r="N11"/>
  <c r="Q11" i="30"/>
  <c r="AE11"/>
  <c r="AA12"/>
  <c r="T13"/>
  <c r="T12"/>
  <c r="Q13"/>
  <c r="U12"/>
  <c r="Q12"/>
  <c r="U11"/>
  <c r="AG11" s="1"/>
  <c r="U13"/>
  <c r="N11"/>
  <c r="N12"/>
  <c r="N13"/>
  <c r="O13" i="28"/>
  <c r="AI12"/>
  <c r="AI13"/>
  <c r="AA12"/>
  <c r="O12"/>
  <c r="S12"/>
  <c r="W12"/>
  <c r="AE13"/>
  <c r="AE12"/>
  <c r="S13"/>
  <c r="AA13"/>
  <c r="AE13" i="27"/>
  <c r="W12"/>
  <c r="AA12"/>
  <c r="AI12"/>
  <c r="AI13"/>
  <c r="W13"/>
  <c r="S12"/>
  <c r="O12"/>
  <c r="O13"/>
  <c r="S13"/>
  <c r="AA13"/>
  <c r="T14" i="25"/>
  <c r="N15"/>
  <c r="AB15"/>
  <c r="Q13"/>
  <c r="Q14"/>
  <c r="N13"/>
  <c r="N14"/>
  <c r="Z12" i="26"/>
  <c r="T13"/>
  <c r="AE11"/>
  <c r="AE12"/>
  <c r="W13"/>
  <c r="Q11"/>
  <c r="Z11"/>
  <c r="AE13"/>
  <c r="Z13"/>
  <c r="T11"/>
  <c r="T12"/>
  <c r="Q13"/>
  <c r="W11"/>
  <c r="N12"/>
  <c r="N13"/>
  <c r="N11"/>
  <c r="AE15" i="25"/>
  <c r="AE14"/>
  <c r="AE13"/>
  <c r="T13"/>
  <c r="T15"/>
  <c r="AB13"/>
  <c r="AB14"/>
  <c r="U15"/>
  <c r="AG15" s="1"/>
  <c r="U14"/>
  <c r="AG14" s="1"/>
  <c r="U13"/>
  <c r="AG13" s="1"/>
  <c r="U15" i="23"/>
  <c r="AA15"/>
  <c r="AB13"/>
  <c r="AE10" i="24"/>
  <c r="Q14" i="22"/>
  <c r="Q13"/>
  <c r="AB14" i="23"/>
  <c r="Q14"/>
  <c r="U13"/>
  <c r="AG13" s="1"/>
  <c r="T14"/>
  <c r="AB15"/>
  <c r="N13"/>
  <c r="N14"/>
  <c r="U15" i="22"/>
  <c r="U14"/>
  <c r="T13"/>
  <c r="T15"/>
  <c r="T14"/>
  <c r="Q15"/>
  <c r="U13"/>
  <c r="AA15"/>
  <c r="N15"/>
  <c r="N14"/>
  <c r="N13"/>
  <c r="AA14"/>
  <c r="AA13"/>
  <c r="S16" i="20"/>
  <c r="S15"/>
  <c r="S11"/>
  <c r="S13"/>
  <c r="S19"/>
  <c r="S12"/>
  <c r="S17"/>
  <c r="S14"/>
  <c r="S18"/>
  <c r="P16"/>
  <c r="P15"/>
  <c r="P11"/>
  <c r="P13"/>
  <c r="P19"/>
  <c r="P12"/>
  <c r="P17"/>
  <c r="P14"/>
  <c r="P18"/>
  <c r="M14"/>
  <c r="M17"/>
  <c r="M12"/>
  <c r="M19"/>
  <c r="M13"/>
  <c r="M11"/>
  <c r="M15"/>
  <c r="M18"/>
  <c r="Z16"/>
  <c r="AE16" s="1"/>
  <c r="Z15"/>
  <c r="AA15" s="1"/>
  <c r="Z11"/>
  <c r="AE11" s="1"/>
  <c r="Z13"/>
  <c r="AA13" s="1"/>
  <c r="Z19"/>
  <c r="AE19" s="1"/>
  <c r="Z12"/>
  <c r="AA12" s="1"/>
  <c r="Z17"/>
  <c r="AE17" s="1"/>
  <c r="Z14"/>
  <c r="AA14" s="1"/>
  <c r="Z18"/>
  <c r="AE18" s="1"/>
  <c r="AG12" i="32" l="1"/>
  <c r="AG13" i="30"/>
  <c r="AB11" i="32"/>
  <c r="AB15" i="33"/>
  <c r="AB12" i="32"/>
  <c r="AG12" i="33"/>
  <c r="AG14"/>
  <c r="AB12"/>
  <c r="AB13"/>
  <c r="AG11" i="32"/>
  <c r="AB12" i="30"/>
  <c r="AG12"/>
  <c r="AB11"/>
  <c r="AB13"/>
  <c r="AG15" i="23"/>
  <c r="AE14" i="20"/>
  <c r="AG14" i="22"/>
  <c r="AB13"/>
  <c r="AB15"/>
  <c r="AB14"/>
  <c r="AG13"/>
  <c r="AG15"/>
  <c r="T18" i="20"/>
  <c r="Q12"/>
  <c r="AE15"/>
  <c r="AE13"/>
  <c r="AE12"/>
  <c r="N14"/>
  <c r="AA18"/>
  <c r="AA17"/>
  <c r="AA19"/>
  <c r="AA11"/>
  <c r="AA16"/>
  <c r="T14"/>
  <c r="T12"/>
  <c r="T13"/>
  <c r="T15"/>
  <c r="T17"/>
  <c r="T19"/>
  <c r="T11"/>
  <c r="T16"/>
  <c r="Q13"/>
  <c r="Q15"/>
  <c r="U11"/>
  <c r="U16"/>
  <c r="AG16" s="1"/>
  <c r="Q14"/>
  <c r="Q18"/>
  <c r="Q17"/>
  <c r="Q19"/>
  <c r="Q11"/>
  <c r="Q16"/>
  <c r="U15"/>
  <c r="AG15" s="1"/>
  <c r="N18"/>
  <c r="N17"/>
  <c r="N19"/>
  <c r="N12"/>
  <c r="N13"/>
  <c r="N11"/>
  <c r="N15"/>
  <c r="N16"/>
  <c r="U18"/>
  <c r="U14"/>
  <c r="AG14" s="1"/>
  <c r="U17"/>
  <c r="U12"/>
  <c r="AG12" s="1"/>
  <c r="U19"/>
  <c r="U13"/>
  <c r="AG13" s="1"/>
  <c r="AG19" l="1"/>
  <c r="AG11"/>
  <c r="AG17"/>
  <c r="AG18"/>
  <c r="AB17"/>
  <c r="AB12"/>
  <c r="AB16"/>
  <c r="AB18"/>
  <c r="AB11"/>
  <c r="AB13"/>
  <c r="AB14"/>
  <c r="AB19"/>
  <c r="AB15"/>
  <c r="S12" i="19" l="1"/>
  <c r="P12"/>
  <c r="M12"/>
  <c r="P12" i="18"/>
  <c r="Q12" s="1"/>
  <c r="S14"/>
  <c r="S13"/>
  <c r="S12"/>
  <c r="T12" s="1"/>
  <c r="P14"/>
  <c r="Q14" s="1"/>
  <c r="P13"/>
  <c r="M13"/>
  <c r="Y13" s="1"/>
  <c r="M14"/>
  <c r="M12"/>
  <c r="S12" i="4"/>
  <c r="T12" s="1"/>
  <c r="P12"/>
  <c r="M12"/>
  <c r="N12" s="1"/>
  <c r="W12" i="19"/>
  <c r="T12"/>
  <c r="Q12"/>
  <c r="W14" i="18"/>
  <c r="W13"/>
  <c r="W12"/>
  <c r="AC13" i="10"/>
  <c r="AC12"/>
  <c r="T12"/>
  <c r="Q12"/>
  <c r="W12" i="4"/>
  <c r="Q13" i="18" l="1"/>
  <c r="Q13" i="10"/>
  <c r="N12"/>
  <c r="Z12"/>
  <c r="W13"/>
  <c r="W12"/>
  <c r="Y12" i="19"/>
  <c r="Y14" i="18"/>
  <c r="T13"/>
  <c r="T14"/>
  <c r="Y12"/>
  <c r="N12" i="19"/>
  <c r="N12" i="18"/>
  <c r="N13"/>
  <c r="N14"/>
  <c r="Q12" i="4"/>
  <c r="Y12"/>
  <c r="N13" i="10"/>
  <c r="Z13"/>
  <c r="T13"/>
  <c r="AE12"/>
  <c r="AE13"/>
</calcChain>
</file>

<file path=xl/sharedStrings.xml><?xml version="1.0" encoding="utf-8"?>
<sst xmlns="http://schemas.openxmlformats.org/spreadsheetml/2006/main" count="1980" uniqueCount="481">
  <si>
    <t>Мастер-лист</t>
  </si>
  <si>
    <t>КСК "Конная Лахта", Санкт-Петербург</t>
  </si>
  <si>
    <t>№ п/п</t>
  </si>
  <si>
    <t>№ лошади</t>
  </si>
  <si>
    <r>
      <t xml:space="preserve">Фамилия, </t>
    </r>
    <r>
      <rPr>
        <sz val="8"/>
        <rFont val="Times New Roman"/>
        <family val="1"/>
        <charset val="204"/>
      </rPr>
      <t>Имя всадника</t>
    </r>
  </si>
  <si>
    <t>Рег.№</t>
  </si>
  <si>
    <t>Звание, разряд</t>
  </si>
  <si>
    <r>
      <t>Кличка лошади, г.р.,</t>
    </r>
    <r>
      <rPr>
        <sz val="8"/>
        <rFont val="Times New Roman"/>
        <family val="1"/>
        <charset val="204"/>
      </rPr>
      <t xml:space="preserve"> масть, пол, порода, отец, место рождения</t>
    </r>
  </si>
  <si>
    <t>Владелец</t>
  </si>
  <si>
    <t>Тренер</t>
  </si>
  <si>
    <t>Команда, регион</t>
  </si>
  <si>
    <t>Отметка ветеринарного осмотра</t>
  </si>
  <si>
    <t>048094</t>
  </si>
  <si>
    <t>б/р</t>
  </si>
  <si>
    <t>020212</t>
  </si>
  <si>
    <t>Зенченко М.</t>
  </si>
  <si>
    <t>Санталова О.</t>
  </si>
  <si>
    <t>ч/в / 
Санкт-Петербург</t>
  </si>
  <si>
    <t>допущен</t>
  </si>
  <si>
    <t>КСК "Приор" / 
Ленинградская область</t>
  </si>
  <si>
    <t>1Ю</t>
  </si>
  <si>
    <t>072097</t>
  </si>
  <si>
    <t>Голубев К.</t>
  </si>
  <si>
    <t>Зибарова Е.</t>
  </si>
  <si>
    <t>КК "Гранд Стейбл" / 
Ленинградская область</t>
  </si>
  <si>
    <t>самостоятельно</t>
  </si>
  <si>
    <t>ч/в / 
Ленинградская область</t>
  </si>
  <si>
    <t>КСК "Комарово" / 
Санкт-Петербург</t>
  </si>
  <si>
    <t>КСК "Райдер" / 
Санкт-Петербург</t>
  </si>
  <si>
    <t>021594</t>
  </si>
  <si>
    <t>018610</t>
  </si>
  <si>
    <t>Майлис В.</t>
  </si>
  <si>
    <t>Зазулина Е.</t>
  </si>
  <si>
    <t>КСК "Райдер" / 
Ленинградская область</t>
  </si>
  <si>
    <t>042996</t>
  </si>
  <si>
    <t>025544</t>
  </si>
  <si>
    <t>Матюхина А.</t>
  </si>
  <si>
    <t>Маругина Е.</t>
  </si>
  <si>
    <r>
      <t>КЛИНТОРД II</t>
    </r>
    <r>
      <rPr>
        <sz val="11"/>
        <rFont val="Times New Roman"/>
        <family val="1"/>
        <charset val="204"/>
      </rPr>
      <t>-06, мер., сер., голшт., Клинтон I, Германия</t>
    </r>
  </si>
  <si>
    <t>018352</t>
  </si>
  <si>
    <t>Лебедева И.</t>
  </si>
  <si>
    <r>
      <t xml:space="preserve">ПЕНЕВА </t>
    </r>
    <r>
      <rPr>
        <sz val="11"/>
        <rFont val="Times New Roman"/>
        <family val="1"/>
        <charset val="204"/>
      </rPr>
      <t>Валерия, 2011</t>
    </r>
  </si>
  <si>
    <t>016511</t>
  </si>
  <si>
    <r>
      <t>БУЦЕФАЛ</t>
    </r>
    <r>
      <rPr>
        <sz val="11"/>
        <rFont val="Times New Roman"/>
        <family val="1"/>
        <charset val="204"/>
      </rPr>
      <t>-15, жер., т.-гнед., полукр., неизв., Россия</t>
    </r>
  </si>
  <si>
    <t>025825</t>
  </si>
  <si>
    <t>Гаджиев М.</t>
  </si>
  <si>
    <t>Кушнир М.</t>
  </si>
  <si>
    <t>КСК "Конная Лахта" /
Ленинградская область</t>
  </si>
  <si>
    <t>КМС</t>
  </si>
  <si>
    <t>СПб ГБУ СШОР по кс и сп / 
Санкт-Петербург</t>
  </si>
  <si>
    <t>030482</t>
  </si>
  <si>
    <t>025811</t>
  </si>
  <si>
    <t>Руновская Е.</t>
  </si>
  <si>
    <t>КСК "Конная Лахта" / 
Ленинградская область</t>
  </si>
  <si>
    <r>
      <t>САНТАЛОВА</t>
    </r>
    <r>
      <rPr>
        <sz val="11"/>
        <rFont val="Times New Roman"/>
        <family val="1"/>
        <charset val="204"/>
      </rPr>
      <t xml:space="preserve"> Ольга</t>
    </r>
  </si>
  <si>
    <t>016384</t>
  </si>
  <si>
    <r>
      <t>РЕВЕЛЬ-</t>
    </r>
    <r>
      <rPr>
        <sz val="11"/>
        <rFont val="Times New Roman"/>
        <family val="1"/>
        <charset val="204"/>
      </rPr>
      <t>17, мер., гнед., датск. тепл., Революшен, Дания</t>
    </r>
  </si>
  <si>
    <t>027945</t>
  </si>
  <si>
    <t>Бегун С.</t>
  </si>
  <si>
    <t>КСК "Комарово" /
Санкт-Петербург</t>
  </si>
  <si>
    <t>057801</t>
  </si>
  <si>
    <t>Стуканцева Д.</t>
  </si>
  <si>
    <t>Устрова М.</t>
  </si>
  <si>
    <r>
      <t xml:space="preserve">ЧЕРНЯК </t>
    </r>
    <r>
      <rPr>
        <sz val="11"/>
        <rFont val="Times New Roman"/>
        <family val="1"/>
        <charset val="204"/>
      </rPr>
      <t>Яна, 2005</t>
    </r>
    <r>
      <rPr>
        <sz val="11"/>
        <color indexed="8"/>
        <rFont val="Calibri"/>
        <family val="2"/>
        <charset val="204"/>
      </rPr>
      <t/>
    </r>
  </si>
  <si>
    <t>104005</t>
  </si>
  <si>
    <r>
      <t>ГАЯНЭ ДО</t>
    </r>
    <r>
      <rPr>
        <sz val="11"/>
        <rFont val="Times New Roman"/>
        <family val="1"/>
        <charset val="204"/>
      </rPr>
      <t>-14, коб., т.-гн., полукр., Эрл Скандик , Беларусь</t>
    </r>
  </si>
  <si>
    <t>021552</t>
  </si>
  <si>
    <t>КСК "Конная Лахта" / 
Санкт-Петербург</t>
  </si>
  <si>
    <t>Волкова А.</t>
  </si>
  <si>
    <t>ч/в /
Санкт-Петербург</t>
  </si>
  <si>
    <t xml:space="preserve">Главный судья </t>
  </si>
  <si>
    <t>Главный секретарь</t>
  </si>
  <si>
    <t>Загоруйко С.А. - ВК - Санкт-Пететрбург</t>
  </si>
  <si>
    <t>Технический делегат</t>
  </si>
  <si>
    <t>Ветеринарный врач</t>
  </si>
  <si>
    <t>Выездка-малый круг</t>
  </si>
  <si>
    <t>Технические результаты</t>
  </si>
  <si>
    <t>Малый приз</t>
  </si>
  <si>
    <t>мужчины и женщины</t>
  </si>
  <si>
    <t>Место</t>
  </si>
  <si>
    <r>
      <t xml:space="preserve">Фамилия, </t>
    </r>
    <r>
      <rPr>
        <sz val="9"/>
        <rFont val="Times New Roman"/>
        <family val="1"/>
        <charset val="204"/>
      </rPr>
      <t>Имя всадника</t>
    </r>
  </si>
  <si>
    <r>
      <t>Кличка лошади, г.р.,</t>
    </r>
    <r>
      <rPr>
        <sz val="9"/>
        <rFont val="Times New Roman"/>
        <family val="1"/>
        <charset val="204"/>
      </rPr>
      <t xml:space="preserve"> масть, пол, порода, отец, место рождения</t>
    </r>
  </si>
  <si>
    <t>Н</t>
  </si>
  <si>
    <t>C</t>
  </si>
  <si>
    <t>В</t>
  </si>
  <si>
    <t>Ошибки в схеме</t>
  </si>
  <si>
    <t>Прочие ошибки</t>
  </si>
  <si>
    <t>Всего баллов</t>
  </si>
  <si>
    <t>Сумма общих оценок</t>
  </si>
  <si>
    <t>Всего %</t>
  </si>
  <si>
    <t>Вып.
норм.</t>
  </si>
  <si>
    <t>Баллы</t>
  </si>
  <si>
    <t>%</t>
  </si>
  <si>
    <t>-</t>
  </si>
  <si>
    <t>Главный судья</t>
  </si>
  <si>
    <t>Загоруйко С.А. - ВК - Санкт-Петербург</t>
  </si>
  <si>
    <t>региональные соревнования</t>
  </si>
  <si>
    <t>Е</t>
  </si>
  <si>
    <t>М</t>
  </si>
  <si>
    <t>С</t>
  </si>
  <si>
    <t>Медиана</t>
  </si>
  <si>
    <t>техника исп.</t>
  </si>
  <si>
    <t>качество исп.</t>
  </si>
  <si>
    <t>Посадка</t>
  </si>
  <si>
    <t>Средства управления</t>
  </si>
  <si>
    <t>Точность</t>
  </si>
  <si>
    <t>Общее впечатление</t>
  </si>
  <si>
    <t>Выездка - малый круг</t>
  </si>
  <si>
    <t>мальчики и девочки 10-14 лет</t>
  </si>
  <si>
    <t>Выездка-большой круг</t>
  </si>
  <si>
    <t>Командный приз. Юноши</t>
  </si>
  <si>
    <t>юноши и девушки 14-18 лет</t>
  </si>
  <si>
    <t>Командный приз. Дети</t>
  </si>
  <si>
    <t>Предварительный приз. Юноши</t>
  </si>
  <si>
    <t>Состав судейское коллегии</t>
  </si>
  <si>
    <t>Должность</t>
  </si>
  <si>
    <t>ФИО</t>
  </si>
  <si>
    <t>Категория</t>
  </si>
  <si>
    <t>Регион</t>
  </si>
  <si>
    <t>Оценка</t>
  </si>
  <si>
    <t>ВК</t>
  </si>
  <si>
    <t>Санкт-Петербург</t>
  </si>
  <si>
    <t>Судья-член Гранд-Жюри</t>
  </si>
  <si>
    <t>Ленинградская область</t>
  </si>
  <si>
    <t>Хромов Н.В.</t>
  </si>
  <si>
    <t>Московская область</t>
  </si>
  <si>
    <t>Смородина Ю.В.</t>
  </si>
  <si>
    <t>1К</t>
  </si>
  <si>
    <t>Санникова О.А.</t>
  </si>
  <si>
    <t>Москва</t>
  </si>
  <si>
    <t>Загоруйко С.А.</t>
  </si>
  <si>
    <t>Судья-секретарь</t>
  </si>
  <si>
    <t>Егорова А.А.</t>
  </si>
  <si>
    <t>Шеф-стюард</t>
  </si>
  <si>
    <t>Ассистент шеф-стюарда</t>
  </si>
  <si>
    <t>Судья-стюард</t>
  </si>
  <si>
    <t>Степанова  И.И.</t>
  </si>
  <si>
    <t>Калинина О.В.</t>
  </si>
  <si>
    <t>2К</t>
  </si>
  <si>
    <t>Читчик</t>
  </si>
  <si>
    <t>Алтынова Е.И.</t>
  </si>
  <si>
    <t>3К</t>
  </si>
  <si>
    <t>Синицына И.Ю.</t>
  </si>
  <si>
    <t>СПРАВКА о составе судейское коллегии</t>
  </si>
  <si>
    <t>Мальчики и девочки 10-14 лет</t>
  </si>
  <si>
    <t>09 сентября 2023 г.</t>
  </si>
  <si>
    <t>015912</t>
  </si>
  <si>
    <t>023277</t>
  </si>
  <si>
    <t>Осина О.</t>
  </si>
  <si>
    <t>Шеко Ю.</t>
  </si>
  <si>
    <t>Епишина М.</t>
  </si>
  <si>
    <t>049694</t>
  </si>
  <si>
    <t>016623</t>
  </si>
  <si>
    <t>Ильина А.</t>
  </si>
  <si>
    <t>025871</t>
  </si>
  <si>
    <t>Алексенко О.</t>
  </si>
  <si>
    <t>028308</t>
  </si>
  <si>
    <t>Максимова О.</t>
  </si>
  <si>
    <t>034484</t>
  </si>
  <si>
    <t>028365</t>
  </si>
  <si>
    <t>Толстоносова С.</t>
  </si>
  <si>
    <t>Калинина О.</t>
  </si>
  <si>
    <t>КСК "Велес" / 
Санкт-Петербург</t>
  </si>
  <si>
    <t>КУБОК БЕЛЫХ НОЧЕЙ</t>
  </si>
  <si>
    <t>клубные соревнования</t>
  </si>
  <si>
    <t>КУБОК РОО "ФКС СПБ" СРЕДИ ЛЮБИТЕЛЕЙ, ФИНАЛ</t>
  </si>
  <si>
    <t>Мужчины и женщины</t>
  </si>
  <si>
    <r>
      <t xml:space="preserve">ТОЛСТОНОСОВА </t>
    </r>
    <r>
      <rPr>
        <sz val="10"/>
        <rFont val="Times New Roman"/>
        <family val="1"/>
        <charset val="204"/>
      </rPr>
      <t>Светлана</t>
    </r>
  </si>
  <si>
    <r>
      <t>ЭСКАР</t>
    </r>
    <r>
      <rPr>
        <sz val="10"/>
        <rFont val="Times New Roman"/>
        <family val="1"/>
        <charset val="204"/>
      </rPr>
      <t>-17, мер., бул., полукр., неизв., Россия</t>
    </r>
  </si>
  <si>
    <t>Средний %  
техника исп.</t>
  </si>
  <si>
    <r>
      <t>ВАСИЛЬЕВА</t>
    </r>
    <r>
      <rPr>
        <sz val="11"/>
        <rFont val="Times New Roman"/>
        <family val="1"/>
        <charset val="204"/>
      </rPr>
      <t xml:space="preserve"> Виктория, 2009</t>
    </r>
  </si>
  <si>
    <t>027809</t>
  </si>
  <si>
    <r>
      <t>БАЛЛЕРИНА</t>
    </r>
    <r>
      <rPr>
        <sz val="11"/>
        <rFont val="Times New Roman"/>
        <family val="1"/>
        <charset val="204"/>
      </rPr>
      <t>-11, коб., рыж., ганн., Баллетмейстер, Украина</t>
    </r>
  </si>
  <si>
    <t>022223</t>
  </si>
  <si>
    <t>СПб ГБУ СШОР по КС и СП</t>
  </si>
  <si>
    <t>Комина М.</t>
  </si>
  <si>
    <r>
      <t xml:space="preserve">ШКРЕБИЙ </t>
    </r>
    <r>
      <rPr>
        <sz val="11"/>
        <rFont val="Times New Roman"/>
        <family val="1"/>
        <charset val="204"/>
      </rPr>
      <t>Эвелина, 2009</t>
    </r>
  </si>
  <si>
    <t>082109</t>
  </si>
  <si>
    <r>
      <t>ПУХ</t>
    </r>
    <r>
      <rPr>
        <sz val="11"/>
        <rFont val="Times New Roman"/>
        <family val="1"/>
        <charset val="204"/>
      </rPr>
      <t>-04, мер., гнед., трак., Хоразган, Беларусь</t>
    </r>
  </si>
  <si>
    <t>011737</t>
  </si>
  <si>
    <r>
      <t xml:space="preserve">ГРОМОВА </t>
    </r>
    <r>
      <rPr>
        <sz val="11"/>
        <rFont val="Times New Roman"/>
        <family val="1"/>
        <charset val="204"/>
      </rPr>
      <t>Мария, 2009</t>
    </r>
    <r>
      <rPr>
        <b/>
        <sz val="9"/>
        <rFont val="Verdana"/>
        <family val="2"/>
        <charset val="204"/>
      </rPr>
      <t/>
    </r>
  </si>
  <si>
    <t>032109</t>
  </si>
  <si>
    <r>
      <t>ЭКСЕЛЬСИОР-</t>
    </r>
    <r>
      <rPr>
        <sz val="11"/>
        <rFont val="Times New Roman"/>
        <family val="1"/>
        <charset val="204"/>
      </rPr>
      <t>11, мер., гнед., KWPN, Бек Гаммон, Нидерланды</t>
    </r>
  </si>
  <si>
    <t>011804</t>
  </si>
  <si>
    <t>2Ю</t>
  </si>
  <si>
    <t>058210</t>
  </si>
  <si>
    <t>025532</t>
  </si>
  <si>
    <t>036310</t>
  </si>
  <si>
    <t>027432</t>
  </si>
  <si>
    <t>Крумина Л.</t>
  </si>
  <si>
    <t>Торопова Н.</t>
  </si>
  <si>
    <t>КСК "Армада Парк" / Ленинградская область</t>
  </si>
  <si>
    <t>015712</t>
  </si>
  <si>
    <t>023091</t>
  </si>
  <si>
    <t>Григорьева М.</t>
  </si>
  <si>
    <t>039111</t>
  </si>
  <si>
    <t>011712</t>
  </si>
  <si>
    <t>Широкова Н.</t>
  </si>
  <si>
    <r>
      <t xml:space="preserve">МЕДВЕДЕВА </t>
    </r>
    <r>
      <rPr>
        <sz val="10"/>
        <rFont val="Times New Roman"/>
        <family val="1"/>
        <charset val="204"/>
      </rPr>
      <t>Вероника, 2012</t>
    </r>
  </si>
  <si>
    <r>
      <t>ЛИРИКА</t>
    </r>
    <r>
      <rPr>
        <sz val="10"/>
        <rFont val="Times New Roman"/>
        <family val="1"/>
        <charset val="204"/>
      </rPr>
      <t>-13, коб., сер., полукр., неизв., Россия</t>
    </r>
  </si>
  <si>
    <r>
      <t xml:space="preserve">ВЫЛЕГЖАНИНА </t>
    </r>
    <r>
      <rPr>
        <sz val="10"/>
        <rFont val="Times New Roman"/>
        <family val="1"/>
        <charset val="204"/>
      </rPr>
      <t>Екатерина, 2010</t>
    </r>
  </si>
  <si>
    <r>
      <t>КОРОНА ИМПЕРИИ-</t>
    </r>
    <r>
      <rPr>
        <sz val="10"/>
        <rFont val="Times New Roman"/>
        <family val="1"/>
        <charset val="204"/>
      </rPr>
      <t>17. коб., св.-рыж., орл. рыс., Перспективный, Россия</t>
    </r>
  </si>
  <si>
    <r>
      <t xml:space="preserve">КРУМИНА </t>
    </r>
    <r>
      <rPr>
        <sz val="10"/>
        <rFont val="Times New Roman"/>
        <family val="1"/>
        <charset val="204"/>
      </rPr>
      <t>Софья, 2010</t>
    </r>
  </si>
  <si>
    <r>
      <t>ЭЛЛАДА-</t>
    </r>
    <r>
      <rPr>
        <sz val="10"/>
        <rFont val="Times New Roman"/>
        <family val="1"/>
        <charset val="204"/>
      </rPr>
      <t>15, коб., сер., полукр., неизв., Россия</t>
    </r>
  </si>
  <si>
    <r>
      <t xml:space="preserve">ГРИГОРЬЕВА </t>
    </r>
    <r>
      <rPr>
        <sz val="10"/>
        <rFont val="Times New Roman"/>
        <family val="1"/>
        <charset val="204"/>
      </rPr>
      <t>Ксения, 2012</t>
    </r>
  </si>
  <si>
    <r>
      <t>ДАКОТА-</t>
    </r>
    <r>
      <rPr>
        <sz val="10"/>
        <rFont val="Times New Roman"/>
        <family val="1"/>
        <charset val="204"/>
      </rPr>
      <t>14 (125), коб., сол., лошадь класса пони, Тревор, Россия</t>
    </r>
  </si>
  <si>
    <r>
      <t xml:space="preserve">ПЕНЕВА </t>
    </r>
    <r>
      <rPr>
        <sz val="10"/>
        <rFont val="Times New Roman"/>
        <family val="1"/>
        <charset val="204"/>
      </rPr>
      <t>Валерия, 2011</t>
    </r>
  </si>
  <si>
    <r>
      <t>БУЦЕФАЛ</t>
    </r>
    <r>
      <rPr>
        <sz val="10"/>
        <rFont val="Times New Roman"/>
        <family val="1"/>
        <charset val="204"/>
      </rPr>
      <t>-15, жер., т.-гнед., полукр., неизв., Россия</t>
    </r>
  </si>
  <si>
    <r>
      <t xml:space="preserve">ИВАШЕЧКИНА </t>
    </r>
    <r>
      <rPr>
        <sz val="10"/>
        <rFont val="Times New Roman"/>
        <family val="1"/>
        <charset val="204"/>
      </rPr>
      <t>Мария, 2011</t>
    </r>
  </si>
  <si>
    <r>
      <t>БААЛЬБЕК-</t>
    </r>
    <r>
      <rPr>
        <sz val="10"/>
        <rFont val="Times New Roman"/>
        <family val="1"/>
        <charset val="204"/>
      </rPr>
      <t>09, жер., гнед., трак., Апрель, Московская область</t>
    </r>
  </si>
  <si>
    <t>Предварительный приз - дети. Тест А</t>
  </si>
  <si>
    <t>086709</t>
  </si>
  <si>
    <t>099809</t>
  </si>
  <si>
    <t>028304</t>
  </si>
  <si>
    <t>032409</t>
  </si>
  <si>
    <t>020503</t>
  </si>
  <si>
    <r>
      <t xml:space="preserve">МЕДВЕДЕВА </t>
    </r>
    <r>
      <rPr>
        <sz val="11"/>
        <rFont val="Times New Roman"/>
        <family val="1"/>
        <charset val="204"/>
      </rPr>
      <t>Вероника, 2012</t>
    </r>
  </si>
  <si>
    <r>
      <t xml:space="preserve">ВЫЛЕГЖАНИНА </t>
    </r>
    <r>
      <rPr>
        <sz val="11"/>
        <rFont val="Times New Roman"/>
        <family val="1"/>
        <charset val="204"/>
      </rPr>
      <t>Екатерина, 2010</t>
    </r>
  </si>
  <si>
    <r>
      <t xml:space="preserve">КРУМИНА </t>
    </r>
    <r>
      <rPr>
        <sz val="11"/>
        <rFont val="Times New Roman"/>
        <family val="1"/>
        <charset val="204"/>
      </rPr>
      <t>Софья, 2010</t>
    </r>
  </si>
  <si>
    <r>
      <t xml:space="preserve">ГРИГОРЬЕВА </t>
    </r>
    <r>
      <rPr>
        <sz val="11"/>
        <rFont val="Times New Roman"/>
        <family val="1"/>
        <charset val="204"/>
      </rPr>
      <t>Ксения, 2012</t>
    </r>
  </si>
  <si>
    <r>
      <t xml:space="preserve">ИВАШЕЧКИНА </t>
    </r>
    <r>
      <rPr>
        <sz val="11"/>
        <rFont val="Times New Roman"/>
        <family val="1"/>
        <charset val="204"/>
      </rPr>
      <t>Мария, 2011</t>
    </r>
  </si>
  <si>
    <r>
      <t>БУРЫГИНА</t>
    </r>
    <r>
      <rPr>
        <sz val="11"/>
        <rFont val="Times New Roman"/>
        <family val="1"/>
        <charset val="204"/>
      </rPr>
      <t xml:space="preserve"> Анастасия, 2009</t>
    </r>
  </si>
  <si>
    <r>
      <t xml:space="preserve">АРТАМОНОВА </t>
    </r>
    <r>
      <rPr>
        <sz val="11"/>
        <rFont val="Times New Roman"/>
        <family val="1"/>
        <charset val="204"/>
      </rPr>
      <t>Екатерина, 2009</t>
    </r>
  </si>
  <si>
    <r>
      <t xml:space="preserve">АРТЕМОВА </t>
    </r>
    <r>
      <rPr>
        <sz val="11"/>
        <rFont val="Times New Roman"/>
        <family val="1"/>
        <charset val="204"/>
      </rPr>
      <t>Ульяна, 2009</t>
    </r>
  </si>
  <si>
    <r>
      <t>ЛИРИКА</t>
    </r>
    <r>
      <rPr>
        <sz val="11"/>
        <rFont val="Times New Roman"/>
        <family val="1"/>
        <charset val="204"/>
      </rPr>
      <t>-13, коб., сер., полукр., неизв., Россия</t>
    </r>
  </si>
  <si>
    <r>
      <t>КОРОНА ИМПЕРИИ-</t>
    </r>
    <r>
      <rPr>
        <sz val="11"/>
        <rFont val="Times New Roman"/>
        <family val="1"/>
        <charset val="204"/>
      </rPr>
      <t>17. коб., св.-рыж., орл. рыс., Перспективный, Россия</t>
    </r>
  </si>
  <si>
    <r>
      <t>ЭЛЛАДА-</t>
    </r>
    <r>
      <rPr>
        <sz val="11"/>
        <rFont val="Times New Roman"/>
        <family val="1"/>
        <charset val="204"/>
      </rPr>
      <t>15, коб., сер., полукр., неизв., Россия</t>
    </r>
  </si>
  <si>
    <r>
      <t>ДАКОТА-</t>
    </r>
    <r>
      <rPr>
        <sz val="11"/>
        <rFont val="Times New Roman"/>
        <family val="1"/>
        <charset val="204"/>
      </rPr>
      <t>14 (125), коб., сол., лошадь класса пони, Тревор, Россия</t>
    </r>
  </si>
  <si>
    <r>
      <t>БААЛЬБЕК-</t>
    </r>
    <r>
      <rPr>
        <sz val="11"/>
        <rFont val="Times New Roman"/>
        <family val="1"/>
        <charset val="204"/>
      </rPr>
      <t>09, жер., гнед., трак., Апрель, Московская область</t>
    </r>
  </si>
  <si>
    <r>
      <t>ЗОИ-</t>
    </r>
    <r>
      <rPr>
        <sz val="11"/>
        <rFont val="Times New Roman"/>
        <family val="1"/>
        <charset val="204"/>
      </rPr>
      <t>17(147), коб., сер., полукр., неизв., Россия</t>
    </r>
    <r>
      <rPr>
        <b/>
        <sz val="11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Владелец - Калинина О.</t>
    </r>
  </si>
  <si>
    <r>
      <t>ПОПУТЧИК</t>
    </r>
    <r>
      <rPr>
        <sz val="11"/>
        <rFont val="Times New Roman"/>
        <family val="1"/>
        <charset val="204"/>
      </rPr>
      <t>-14, мер., рыж., полукр., Поломник, Россия</t>
    </r>
  </si>
  <si>
    <r>
      <rPr>
        <b/>
        <sz val="16"/>
        <rFont val="Times New Roman"/>
        <family val="1"/>
        <charset val="204"/>
      </rPr>
      <t xml:space="preserve">КУБОК БЕЛЫХ НОЧЕЙ, ФИНАЛ
КУБОК РОО "ФКС СПБ" СРЕДИ ЛЮБИТЕЛЕЙ, ФИНАЛ
</t>
    </r>
    <r>
      <rPr>
        <sz val="16"/>
        <rFont val="Times New Roman"/>
        <family val="1"/>
        <charset val="204"/>
      </rPr>
      <t>региональные соревнования</t>
    </r>
    <r>
      <rPr>
        <sz val="14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мужчины и женщины,</t>
    </r>
    <r>
      <rPr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юниоры и юниорки 16 - 21 год, юноши и девушки 14 - 18 лет,
мальчики и девочки 10-14 лет, мальчики и девочки 9-12 лет, мальчики и девочки 12-16 лет
Выездка - Большой круг, Выездка - Малый круг</t>
    </r>
  </si>
  <si>
    <t>Судьи: В - Романов Ю.Н. - МК - Москва, Хромов Н.В. - ВК - Московская область, Н - Санникова О.А. - ВК - Москва, С - Мартьянова В.В. - ВК - Московская область, М - Смородина Ю.В. - ВК - Санкт-Петербург</t>
  </si>
  <si>
    <r>
      <t xml:space="preserve">КУБОК БЕЛЫХ НОЧЕЙ
</t>
    </r>
    <r>
      <rPr>
        <sz val="14"/>
        <rFont val="Times New Roman"/>
        <family val="1"/>
        <charset val="204"/>
      </rPr>
      <t>региональные соревнования</t>
    </r>
  </si>
  <si>
    <t>Манежная езда ФКС СПб №1.3 (2016)</t>
  </si>
  <si>
    <t>Санникова О.А. - ВК - Москва</t>
  </si>
  <si>
    <t>Мартьянова В.В. - ВК - Московская область</t>
  </si>
  <si>
    <t>Синицына И.Ю. - ОВ ФКСР (В) - Ленинградская область</t>
  </si>
  <si>
    <t>Судьи: Н - Хромов Н.В. - ВК - Московская область,  С - Смородина Ю.В. - ВК - Санкт-Петербург, М - Мартьянова В.В. - ВК - Московская область</t>
  </si>
  <si>
    <r>
      <t>КРАСНОСТОП-</t>
    </r>
    <r>
      <rPr>
        <sz val="9"/>
        <rFont val="Times New Roman"/>
        <family val="1"/>
        <charset val="204"/>
      </rPr>
      <t>14, мер., гнед.-пег., полукр., неизв., Россия</t>
    </r>
  </si>
  <si>
    <r>
      <t xml:space="preserve">МАКСИМОВА </t>
    </r>
    <r>
      <rPr>
        <sz val="10"/>
        <rFont val="Times New Roman"/>
        <family val="1"/>
        <charset val="204"/>
      </rPr>
      <t>Ольга</t>
    </r>
  </si>
  <si>
    <r>
      <t>АВТОГРАФ</t>
    </r>
    <r>
      <rPr>
        <sz val="10"/>
        <rFont val="Times New Roman"/>
        <family val="1"/>
        <charset val="204"/>
      </rPr>
      <t>-08,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рыж., УВП, Гвидон, Украина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Владелец - Ильина А.</t>
    </r>
  </si>
  <si>
    <r>
      <t xml:space="preserve">НИКИФОРОВА </t>
    </r>
    <r>
      <rPr>
        <sz val="10"/>
        <rFont val="Times New Roman"/>
        <family val="1"/>
        <charset val="204"/>
      </rPr>
      <t>Ксения</t>
    </r>
  </si>
  <si>
    <r>
      <t>ХОДАРА 10</t>
    </r>
    <r>
      <rPr>
        <sz val="10"/>
        <rFont val="Times New Roman"/>
        <family val="1"/>
        <charset val="204"/>
      </rPr>
      <t>-08, коб., сер., трак., Огастен, Россия</t>
    </r>
  </si>
  <si>
    <r>
      <t>КРАСНОСТОП-</t>
    </r>
    <r>
      <rPr>
        <sz val="10"/>
        <rFont val="Times New Roman"/>
        <family val="1"/>
        <charset val="204"/>
      </rPr>
      <t>14, мер., гнед.-пег., полукр., неизв., Россия</t>
    </r>
  </si>
  <si>
    <r>
      <t xml:space="preserve">МАКСИМОВА </t>
    </r>
    <r>
      <rPr>
        <sz val="11"/>
        <rFont val="Times New Roman"/>
        <family val="1"/>
        <charset val="204"/>
      </rPr>
      <t>Ольга</t>
    </r>
  </si>
  <si>
    <r>
      <t xml:space="preserve">НИКИФОРОВА </t>
    </r>
    <r>
      <rPr>
        <sz val="11"/>
        <rFont val="Times New Roman"/>
        <family val="1"/>
        <charset val="204"/>
      </rPr>
      <t>Ксения</t>
    </r>
  </si>
  <si>
    <r>
      <t>АВТОГРАФ</t>
    </r>
    <r>
      <rPr>
        <sz val="11"/>
        <rFont val="Times New Roman"/>
        <family val="1"/>
        <charset val="204"/>
      </rPr>
      <t>-08,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рыж., УВП, Гвидон, Украина</t>
    </r>
    <r>
      <rPr>
        <b/>
        <sz val="11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Владелец - Ильина А.</t>
    </r>
  </si>
  <si>
    <r>
      <t>ХОДАРА 10</t>
    </r>
    <r>
      <rPr>
        <sz val="11"/>
        <rFont val="Times New Roman"/>
        <family val="1"/>
        <charset val="204"/>
      </rPr>
      <t>-08, коб., сер., трак., Огастен, Россия</t>
    </r>
  </si>
  <si>
    <r>
      <t>КРАСНОСТОП-</t>
    </r>
    <r>
      <rPr>
        <sz val="11"/>
        <rFont val="Times New Roman"/>
        <family val="1"/>
        <charset val="204"/>
      </rPr>
      <t>14, мер., гнед.-пег., полукр., неизв., Россия</t>
    </r>
  </si>
  <si>
    <r>
      <t xml:space="preserve">ТОЛСТОНОСОВА </t>
    </r>
    <r>
      <rPr>
        <sz val="11"/>
        <rFont val="Times New Roman"/>
        <family val="1"/>
        <charset val="204"/>
      </rPr>
      <t>Светлана</t>
    </r>
  </si>
  <si>
    <r>
      <t>ЭСКАР</t>
    </r>
    <r>
      <rPr>
        <sz val="11"/>
        <rFont val="Times New Roman"/>
        <family val="1"/>
        <charset val="204"/>
      </rPr>
      <t>-17, мер., бул., полукр., неизв., Россия</t>
    </r>
  </si>
  <si>
    <t>Манежная езда ФКС СПб №1.3 (2016) / Общий зачет</t>
  </si>
  <si>
    <t>КУБОК РОО "ФКС СПБ" СРЕДИ ЛЮБИТЕЛЕЙ, 2023</t>
  </si>
  <si>
    <t>уровень 1</t>
  </si>
  <si>
    <t>Чл-во в ФКС СПб</t>
  </si>
  <si>
    <t>Команда</t>
  </si>
  <si>
    <t>Конная Лахта 20.05</t>
  </si>
  <si>
    <t>Конная Лахта, Финал 09.09.2023</t>
  </si>
  <si>
    <t>МЕ 1.3</t>
  </si>
  <si>
    <t>+</t>
  </si>
  <si>
    <r>
      <t>ХОДАРА 10</t>
    </r>
    <r>
      <rPr>
        <sz val="10"/>
        <rFont val="Times New Roman"/>
        <family val="1"/>
        <charset val="204"/>
      </rPr>
      <t>-08, коб., сер., трак., Огастен, Россия
Владелец - Епишина М.</t>
    </r>
  </si>
  <si>
    <t>Алексенко О</t>
  </si>
  <si>
    <t>037510</t>
  </si>
  <si>
    <t>007889</t>
  </si>
  <si>
    <t>Кольцова Т.</t>
  </si>
  <si>
    <t>КСК "Приор" /
Ленинградская область</t>
  </si>
  <si>
    <r>
      <t xml:space="preserve">СКРЫННИКОВА </t>
    </r>
    <r>
      <rPr>
        <sz val="10"/>
        <rFont val="Times New Roman"/>
        <family val="1"/>
        <charset val="204"/>
      </rPr>
      <t>Дарья, 2010</t>
    </r>
  </si>
  <si>
    <r>
      <t xml:space="preserve">СКРЫННИКОВА </t>
    </r>
    <r>
      <rPr>
        <sz val="11"/>
        <rFont val="Times New Roman"/>
        <family val="1"/>
        <charset val="204"/>
      </rPr>
      <t>Дарья, 2010</t>
    </r>
  </si>
  <si>
    <r>
      <t>УРБИ ЭТ ОРБИ</t>
    </r>
    <r>
      <rPr>
        <sz val="10"/>
        <rFont val="Times New Roman"/>
        <family val="1"/>
        <charset val="204"/>
      </rPr>
      <t>-01,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KWPN, Индоктро, Нидерланды</t>
    </r>
  </si>
  <si>
    <r>
      <t>УРБИ ЭТ ОРБИ</t>
    </r>
    <r>
      <rPr>
        <sz val="11"/>
        <rFont val="Times New Roman"/>
        <family val="1"/>
        <charset val="204"/>
      </rPr>
      <t>-01,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гнед., KWPN, Индоктро, Нидерланды</t>
    </r>
  </si>
  <si>
    <r>
      <t xml:space="preserve">КУБОК БЕЛЫХ НОЧЕЙ
</t>
    </r>
    <r>
      <rPr>
        <sz val="14"/>
        <rFont val="Times New Roman"/>
        <family val="1"/>
        <charset val="204"/>
      </rPr>
      <t>клубные соревнования</t>
    </r>
  </si>
  <si>
    <t>Личный приз. Дети</t>
  </si>
  <si>
    <t>Личный приз. Дети / Езда по выбору</t>
  </si>
  <si>
    <t>3Ю</t>
  </si>
  <si>
    <r>
      <t xml:space="preserve">БЕРЕЗКИНА </t>
    </r>
    <r>
      <rPr>
        <sz val="11"/>
        <rFont val="Times New Roman"/>
        <family val="1"/>
        <charset val="204"/>
      </rPr>
      <t>Александра</t>
    </r>
  </si>
  <si>
    <t>036796</t>
  </si>
  <si>
    <t>МС</t>
  </si>
  <si>
    <r>
      <t>ЛАРРИ КАРЛТОН</t>
    </r>
    <r>
      <rPr>
        <sz val="11"/>
        <rFont val="Times New Roman"/>
        <family val="1"/>
        <charset val="204"/>
      </rPr>
      <t>-07,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мер., гнед., баварск., Ландпринц, Германия</t>
    </r>
  </si>
  <si>
    <t>012920</t>
  </si>
  <si>
    <t>Принцева Ю.</t>
  </si>
  <si>
    <r>
      <t xml:space="preserve">КУЦОБИНА </t>
    </r>
    <r>
      <rPr>
        <sz val="11"/>
        <rFont val="Times New Roman"/>
        <family val="1"/>
        <charset val="204"/>
      </rPr>
      <t>Виктория</t>
    </r>
  </si>
  <si>
    <t>001393</t>
  </si>
  <si>
    <r>
      <t>ГОЛДЕН ДРИМ-</t>
    </r>
    <r>
      <rPr>
        <sz val="11"/>
        <rFont val="Times New Roman"/>
        <family val="1"/>
        <charset val="204"/>
      </rPr>
      <t>11, жер., гнед., KWPN, Карденто, Нидерланды</t>
    </r>
  </si>
  <si>
    <t>011359</t>
  </si>
  <si>
    <r>
      <t xml:space="preserve">ГОРБАЧЕВА </t>
    </r>
    <r>
      <rPr>
        <sz val="11"/>
        <rFont val="Times New Roman"/>
        <family val="1"/>
        <charset val="204"/>
      </rPr>
      <t>Ирина</t>
    </r>
  </si>
  <si>
    <t>002273</t>
  </si>
  <si>
    <r>
      <t>ФЛАМИНГО</t>
    </r>
    <r>
      <rPr>
        <sz val="11"/>
        <rFont val="Times New Roman"/>
        <family val="1"/>
        <charset val="204"/>
      </rPr>
      <t>-10, мер., рыж., ганн., Флорискаунт, Германия</t>
    </r>
  </si>
  <si>
    <t>015687</t>
  </si>
  <si>
    <t xml:space="preserve">Горбачева И. </t>
  </si>
  <si>
    <t>Большой приз / Езда по выбору</t>
  </si>
  <si>
    <t>Манежная езда ФКС СПб №1.3 (2016) / Любители, Уровень 1</t>
  </si>
  <si>
    <t>ИТОГО, %</t>
  </si>
  <si>
    <t>09.09.2023 г.</t>
  </si>
  <si>
    <t>Судьи: Е - Санникова О.А. - ВК - Москва, Н - Смородина Ю.В. - ВК - Санкт-Петербург, С - Романов Ю.Н. - МК - Москва, М - Хромов Н.В. - ВК - Московская область, В - Мартьянова В.В. - ВК - Московская область</t>
  </si>
  <si>
    <r>
      <t xml:space="preserve">ВОСХОДЯЩИЕ ЗВЕЗДЫ САНКТ-ПЕТЕРБУРГА
</t>
    </r>
    <r>
      <rPr>
        <sz val="14"/>
        <rFont val="Times New Roman"/>
        <family val="1"/>
        <charset val="204"/>
      </rPr>
      <t>клубные соревнования</t>
    </r>
  </si>
  <si>
    <r>
      <t xml:space="preserve">МОРОЗОВА </t>
    </r>
    <r>
      <rPr>
        <sz val="10"/>
        <rFont val="Times New Roman"/>
        <family val="1"/>
        <charset val="204"/>
      </rPr>
      <t>Кристина</t>
    </r>
  </si>
  <si>
    <t>121901</t>
  </si>
  <si>
    <r>
      <t>ФЛЕР</t>
    </r>
    <r>
      <rPr>
        <sz val="10"/>
        <rFont val="Times New Roman"/>
        <family val="1"/>
        <charset val="204"/>
      </rPr>
      <t>-09, мер., рыж., ганн., Флоренсио I, Германия</t>
    </r>
  </si>
  <si>
    <t>010452</t>
  </si>
  <si>
    <t>Кочетова Л.</t>
  </si>
  <si>
    <t>КСК "Факт" / 
Санкт-Петербург</t>
  </si>
  <si>
    <r>
      <t xml:space="preserve">КУУС </t>
    </r>
    <r>
      <rPr>
        <sz val="10"/>
        <rFont val="Times New Roman"/>
        <family val="1"/>
        <charset val="204"/>
      </rPr>
      <t>Ева</t>
    </r>
  </si>
  <si>
    <t>055897</t>
  </si>
  <si>
    <r>
      <t>КЛИНТОРД II</t>
    </r>
    <r>
      <rPr>
        <sz val="10"/>
        <rFont val="Times New Roman"/>
        <family val="1"/>
        <charset val="204"/>
      </rPr>
      <t>-06, мер., сер., голшт., Клинтон I, Германия</t>
    </r>
  </si>
  <si>
    <r>
      <t xml:space="preserve">МЕЛЬНИКОВА </t>
    </r>
    <r>
      <rPr>
        <sz val="10"/>
        <rFont val="Times New Roman"/>
        <family val="1"/>
        <charset val="204"/>
      </rPr>
      <t>Ксения</t>
    </r>
  </si>
  <si>
    <t>012389</t>
  </si>
  <si>
    <r>
      <t>ЯНДРО ДИ-</t>
    </r>
    <r>
      <rPr>
        <sz val="10"/>
        <rFont val="Times New Roman"/>
        <family val="1"/>
        <charset val="204"/>
      </rPr>
      <t>12, мер., вор., KWPN, Апачи, Нидерланды</t>
    </r>
  </si>
  <si>
    <t>011821</t>
  </si>
  <si>
    <t>Епишин В.</t>
  </si>
  <si>
    <t>Лудина И.</t>
  </si>
  <si>
    <r>
      <t xml:space="preserve">МОРОЗОВА </t>
    </r>
    <r>
      <rPr>
        <sz val="11"/>
        <rFont val="Times New Roman"/>
        <family val="1"/>
        <charset val="204"/>
      </rPr>
      <t>Кристина</t>
    </r>
  </si>
  <si>
    <r>
      <t xml:space="preserve">КУУС </t>
    </r>
    <r>
      <rPr>
        <sz val="11"/>
        <rFont val="Times New Roman"/>
        <family val="1"/>
        <charset val="204"/>
      </rPr>
      <t>Ева</t>
    </r>
  </si>
  <si>
    <r>
      <t xml:space="preserve">МЕЛЬНИКОВА </t>
    </r>
    <r>
      <rPr>
        <sz val="11"/>
        <rFont val="Times New Roman"/>
        <family val="1"/>
        <charset val="204"/>
      </rPr>
      <t>Ксения</t>
    </r>
  </si>
  <si>
    <r>
      <t>ФЛЕР</t>
    </r>
    <r>
      <rPr>
        <sz val="11"/>
        <rFont val="Times New Roman"/>
        <family val="1"/>
        <charset val="204"/>
      </rPr>
      <t>-09, мер., рыж., ганн., Флоренсио I, Германия</t>
    </r>
  </si>
  <si>
    <r>
      <t>ЯНДРО ДИ-</t>
    </r>
    <r>
      <rPr>
        <sz val="11"/>
        <rFont val="Times New Roman"/>
        <family val="1"/>
        <charset val="204"/>
      </rPr>
      <t>12, мер., вор., KWPN, Апачи, Нидерланды</t>
    </r>
  </si>
  <si>
    <r>
      <t xml:space="preserve">СТУКАНЦЕВА </t>
    </r>
    <r>
      <rPr>
        <sz val="11"/>
        <rFont val="Times New Roman"/>
        <family val="1"/>
        <charset val="204"/>
      </rPr>
      <t>Дарина</t>
    </r>
  </si>
  <si>
    <t>001980</t>
  </si>
  <si>
    <r>
      <t>ИНДУКТОР</t>
    </r>
    <r>
      <rPr>
        <sz val="11"/>
        <rFont val="Times New Roman"/>
        <family val="1"/>
        <charset val="204"/>
      </rPr>
      <t>-15, жер.,карак. полукровн., Ибар, Старожиловский КЗ, Рязанская область</t>
    </r>
  </si>
  <si>
    <t>019371</t>
  </si>
  <si>
    <t>Фадеева О.</t>
  </si>
  <si>
    <r>
      <t xml:space="preserve">КУЗЬМЕНКО </t>
    </r>
    <r>
      <rPr>
        <sz val="11"/>
        <rFont val="Times New Roman"/>
        <family val="1"/>
        <charset val="204"/>
      </rPr>
      <t>Наталья</t>
    </r>
  </si>
  <si>
    <t>007979</t>
  </si>
  <si>
    <r>
      <t>КАПКАН</t>
    </r>
    <r>
      <rPr>
        <sz val="11"/>
        <rFont val="Times New Roman"/>
        <family val="1"/>
        <charset val="204"/>
      </rPr>
      <t>-06, мер., рыж., трак. помесь, Приход, Ленинградская область</t>
    </r>
  </si>
  <si>
    <t>007746</t>
  </si>
  <si>
    <t>Кузьменко Н.</t>
  </si>
  <si>
    <t>Картошова С.</t>
  </si>
  <si>
    <t>КЮР Среднего приза 1</t>
  </si>
  <si>
    <t>Итого</t>
  </si>
  <si>
    <t>Штраф за время</t>
  </si>
  <si>
    <t xml:space="preserve">Техн. </t>
  </si>
  <si>
    <t>Арт.</t>
  </si>
  <si>
    <t>Судьи: В - Санникова О.А. - ВК - Москва, Мартьянова В.В. - ВК - Московская область, Н - Хромов Н.В. - ВК - Московская область, С - Романов Ю.Н. - МК - Москва, М - Смородина Ю.В. - ВК - Санкт-Петербург</t>
  </si>
  <si>
    <t>Судьи: Е - Хромов Н.В. - ВК - Московская область, , Н - Мартьянова В.В - ВК - Московская областьг, С - Санникова О.А. - ВК - Москва, М - Романов Ю.Н. - МК - Москва, В - Смородина Ю.В. - ВК - Санкт-Петербур</t>
  </si>
  <si>
    <t>КУБОК БЕЛЫХ НОЧЕЙ, ФИНАЛ</t>
  </si>
  <si>
    <r>
      <t xml:space="preserve">КУБОК БЕЛЫХ НОЧЕЙ, ФИНАЛ
</t>
    </r>
    <r>
      <rPr>
        <sz val="16"/>
        <rFont val="Times New Roman"/>
        <family val="1"/>
        <charset val="204"/>
      </rPr>
      <t xml:space="preserve">Квалификация к Золотому туру
</t>
    </r>
    <r>
      <rPr>
        <sz val="14"/>
        <rFont val="Times New Roman"/>
        <family val="1"/>
        <charset val="204"/>
      </rPr>
      <t>региональные соревнования</t>
    </r>
  </si>
  <si>
    <r>
      <t xml:space="preserve">КУЗЬМЕНКО </t>
    </r>
    <r>
      <rPr>
        <sz val="10"/>
        <rFont val="Times New Roman"/>
        <family val="1"/>
        <charset val="204"/>
      </rPr>
      <t>Наталья</t>
    </r>
  </si>
  <si>
    <r>
      <t>КАПКАН</t>
    </r>
    <r>
      <rPr>
        <sz val="10"/>
        <rFont val="Times New Roman"/>
        <family val="1"/>
        <charset val="204"/>
      </rPr>
      <t>-06, мер., рыж., трак. помесь, Приход, Ленинградская область</t>
    </r>
  </si>
  <si>
    <t>КСК "Верево" / 
Республика Карелия</t>
  </si>
  <si>
    <r>
      <t xml:space="preserve">СТУКАНЦЕВА </t>
    </r>
    <r>
      <rPr>
        <sz val="10"/>
        <rFont val="Times New Roman"/>
        <family val="1"/>
        <charset val="204"/>
      </rPr>
      <t>Дарина</t>
    </r>
  </si>
  <si>
    <r>
      <t>ИНДУКТОР</t>
    </r>
    <r>
      <rPr>
        <sz val="10"/>
        <rFont val="Times New Roman"/>
        <family val="1"/>
        <charset val="204"/>
      </rPr>
      <t>-15, жер.,карак. полукровн., Ибар, Старожиловский КЗ, Рязанская область</t>
    </r>
  </si>
  <si>
    <t>Компания "Седл сервис" / 
Республика Карелия</t>
  </si>
  <si>
    <t>КЮР Большого приза</t>
  </si>
  <si>
    <r>
      <t xml:space="preserve">КУЦОБИНА </t>
    </r>
    <r>
      <rPr>
        <sz val="10"/>
        <rFont val="Times New Roman"/>
        <family val="1"/>
        <charset val="204"/>
      </rPr>
      <t>Виктория</t>
    </r>
  </si>
  <si>
    <r>
      <t>ГОЛДЕН ДРИМ-</t>
    </r>
    <r>
      <rPr>
        <sz val="10"/>
        <rFont val="Times New Roman"/>
        <family val="1"/>
        <charset val="204"/>
      </rPr>
      <t>11, жер., гнед., KWPN, Карденто, Нидерланды</t>
    </r>
  </si>
  <si>
    <r>
      <t xml:space="preserve">БЕРЕЗКИНА </t>
    </r>
    <r>
      <rPr>
        <sz val="10"/>
        <rFont val="Times New Roman"/>
        <family val="1"/>
        <charset val="204"/>
      </rPr>
      <t>Александра</t>
    </r>
  </si>
  <si>
    <r>
      <t>ЛАРРИ КАРЛТОН</t>
    </r>
    <r>
      <rPr>
        <sz val="10"/>
        <rFont val="Times New Roman"/>
        <family val="1"/>
        <charset val="204"/>
      </rPr>
      <t>-07,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мер., гнед., баварск., Ландпринц, Германия</t>
    </r>
  </si>
  <si>
    <t>Судьи: Е - Санникова О.А. - ВК - Москва, Н - Романов Ю.Н. - МК - Москва, С - Мартьянова В.В. - ВК - Московская область, М - Смородина Ю.В. - ВК - Санкт-Петербург, В - Хромов Н.В. - ВК - Московская область</t>
  </si>
  <si>
    <t>Золотой тур, Финал</t>
  </si>
  <si>
    <r>
      <t xml:space="preserve">КУБОК БЕЛЫХ НОЧЕЙ, ФИНАЛ
</t>
    </r>
    <r>
      <rPr>
        <sz val="14"/>
        <rFont val="Times New Roman"/>
        <family val="1"/>
        <charset val="204"/>
      </rPr>
      <t>региональные соревнования</t>
    </r>
  </si>
  <si>
    <t>Судьи: Е - Романов Ю.Н. - МК - Москва, Н - Хромов Н.В. - ВК - Московская область, С - Смородина Ю.В. - ВК - Санкт-Петербург, М - Санникова О.А. - ВК - Москва, В - Мартьянова В.В. - ВК - Московская область</t>
  </si>
  <si>
    <t>Гран-При тур, Финал</t>
  </si>
  <si>
    <t>уровень 2</t>
  </si>
  <si>
    <t>Конная Лахта 20.05.2023</t>
  </si>
  <si>
    <t>Конная Лахта 20.08.2023</t>
  </si>
  <si>
    <t>ППДА</t>
  </si>
  <si>
    <r>
      <t xml:space="preserve">БЕГУН </t>
    </r>
    <r>
      <rPr>
        <sz val="9"/>
        <rFont val="Times New Roman"/>
        <family val="1"/>
        <charset val="204"/>
      </rPr>
      <t>София</t>
    </r>
  </si>
  <si>
    <r>
      <t>ЧЕНСВЭЙ-</t>
    </r>
    <r>
      <rPr>
        <sz val="9"/>
        <rFont val="Times New Roman"/>
        <family val="1"/>
        <charset val="204"/>
      </rPr>
      <t>12, коб., гнед., ганн., Чикаго, к/з "Георгенбург"</t>
    </r>
  </si>
  <si>
    <r>
      <t xml:space="preserve">ГОЛОСОВА </t>
    </r>
    <r>
      <rPr>
        <sz val="9"/>
        <rFont val="Times New Roman"/>
        <family val="1"/>
        <charset val="204"/>
      </rPr>
      <t>Анастасия</t>
    </r>
  </si>
  <si>
    <t>089499</t>
  </si>
  <si>
    <r>
      <t>ПРАДА</t>
    </r>
    <r>
      <rPr>
        <sz val="9"/>
        <rFont val="Times New Roman"/>
        <family val="1"/>
        <charset val="204"/>
      </rPr>
      <t>-14, коб., бур., полукровн., неизв., Россия
Владелец - Кононова Е.</t>
    </r>
  </si>
  <si>
    <t>020654</t>
  </si>
  <si>
    <t>Кононова Е.</t>
  </si>
  <si>
    <r>
      <t xml:space="preserve">ГОЛУБЕВ </t>
    </r>
    <r>
      <rPr>
        <sz val="10"/>
        <rFont val="Times New Roman"/>
        <family val="1"/>
        <charset val="204"/>
      </rPr>
      <t>Константин</t>
    </r>
  </si>
  <si>
    <r>
      <t>ЛОРЕНЦ</t>
    </r>
    <r>
      <rPr>
        <sz val="9"/>
        <rFont val="Times New Roman"/>
        <family val="1"/>
        <charset val="204"/>
      </rPr>
      <t>-16, мер., сер., KWPN, Ап Ту Дейт, Нидерланды
Владелец - Голубев К.</t>
    </r>
  </si>
  <si>
    <t>023027</t>
  </si>
  <si>
    <t>искл.</t>
  </si>
  <si>
    <r>
      <t xml:space="preserve">ИВАНОВА </t>
    </r>
    <r>
      <rPr>
        <sz val="10"/>
        <rFont val="Times New Roman"/>
        <family val="1"/>
        <charset val="204"/>
      </rPr>
      <t>Надежда</t>
    </r>
  </si>
  <si>
    <r>
      <t>МОМЕНТ</t>
    </r>
    <r>
      <rPr>
        <sz val="10"/>
        <rFont val="Times New Roman"/>
        <family val="1"/>
        <charset val="204"/>
      </rPr>
      <t xml:space="preserve">-04, </t>
    </r>
    <r>
      <rPr>
        <sz val="9"/>
        <rFont val="Times New Roman"/>
        <family val="1"/>
        <charset val="204"/>
      </rPr>
      <t>мер., рыж., латв., Моторс, Латвия
Владелец - Майлис В.</t>
    </r>
  </si>
  <si>
    <r>
      <t xml:space="preserve">КОМАРОВА </t>
    </r>
    <r>
      <rPr>
        <sz val="9"/>
        <rFont val="Times New Roman"/>
        <family val="1"/>
        <charset val="204"/>
      </rPr>
      <t>Марианна</t>
    </r>
  </si>
  <si>
    <t>004669</t>
  </si>
  <si>
    <r>
      <t>ХОЛЬСТЕН</t>
    </r>
    <r>
      <rPr>
        <sz val="9"/>
        <rFont val="Times New Roman"/>
        <family val="1"/>
        <charset val="204"/>
      </rPr>
      <t>-06, мер., гнед., полукр., Хром, Россия</t>
    </r>
  </si>
  <si>
    <t>006928</t>
  </si>
  <si>
    <t>Комарова М.</t>
  </si>
  <si>
    <t>Волкова М.</t>
  </si>
  <si>
    <t>КСК "Эфа"</t>
  </si>
  <si>
    <r>
      <t xml:space="preserve">КОНОВАЛОВА </t>
    </r>
    <r>
      <rPr>
        <sz val="9"/>
        <rFont val="Times New Roman"/>
        <family val="1"/>
        <charset val="204"/>
      </rPr>
      <t>Ксения</t>
    </r>
  </si>
  <si>
    <t>051494</t>
  </si>
  <si>
    <r>
      <t>ЦИСТИАНА-</t>
    </r>
    <r>
      <rPr>
        <sz val="9"/>
        <rFont val="Times New Roman"/>
        <family val="1"/>
        <charset val="204"/>
      </rPr>
      <t>17, коб., сер., терск., Цистон Х, Россия</t>
    </r>
  </si>
  <si>
    <t>027062</t>
  </si>
  <si>
    <r>
      <t xml:space="preserve">КОНУРОВА </t>
    </r>
    <r>
      <rPr>
        <sz val="9"/>
        <rFont val="Times New Roman"/>
        <family val="1"/>
        <charset val="204"/>
      </rPr>
      <t>Александра</t>
    </r>
  </si>
  <si>
    <t>043588</t>
  </si>
  <si>
    <r>
      <t>ЭРХАРД</t>
    </r>
    <r>
      <rPr>
        <sz val="9"/>
        <rFont val="Times New Roman"/>
        <family val="1"/>
        <charset val="204"/>
      </rPr>
      <t>-12, мер., т.-гнед., полукр., Днепр., Россия</t>
    </r>
  </si>
  <si>
    <t>018116</t>
  </si>
  <si>
    <t>Мельникова К.</t>
  </si>
  <si>
    <r>
      <t xml:space="preserve">РУНОВСКАЯ </t>
    </r>
    <r>
      <rPr>
        <sz val="9"/>
        <rFont val="Times New Roman"/>
        <family val="1"/>
        <charset val="204"/>
      </rPr>
      <t>Екатерина</t>
    </r>
  </si>
  <si>
    <r>
      <t>ХЕЙДИ М</t>
    </r>
    <r>
      <rPr>
        <sz val="9"/>
        <rFont val="Times New Roman"/>
        <family val="1"/>
        <charset val="204"/>
      </rPr>
      <t>-13, коб., гнед., ганн., Ходар, Россия</t>
    </r>
  </si>
  <si>
    <t>Русинов В.</t>
  </si>
  <si>
    <r>
      <t xml:space="preserve">ШЕВЧЕНКО </t>
    </r>
    <r>
      <rPr>
        <sz val="10"/>
        <rFont val="Times New Roman"/>
        <family val="1"/>
        <charset val="204"/>
      </rPr>
      <t>Дарья, 2006</t>
    </r>
  </si>
  <si>
    <t>146306</t>
  </si>
  <si>
    <r>
      <t>БАРЕЛЬЕФ</t>
    </r>
    <r>
      <rPr>
        <sz val="9"/>
        <rFont val="Times New Roman"/>
        <family val="1"/>
        <charset val="204"/>
      </rPr>
      <t>-06, мер., гнед., арабо-рыс. помесь, Банзай, Россия
Владелец - Епишин В.</t>
    </r>
  </si>
  <si>
    <t>007485</t>
  </si>
  <si>
    <t>65,750</t>
  </si>
  <si>
    <r>
      <t>ЗАКРЖЕВСКАЯ</t>
    </r>
    <r>
      <rPr>
        <sz val="10"/>
        <rFont val="Times New Roman"/>
        <family val="1"/>
        <charset val="204"/>
      </rPr>
      <t xml:space="preserve"> Евгения</t>
    </r>
  </si>
  <si>
    <t>054699</t>
  </si>
  <si>
    <r>
      <t>ПОДЕРОСО</t>
    </r>
    <r>
      <rPr>
        <sz val="10"/>
        <rFont val="Times New Roman"/>
        <family val="1"/>
        <charset val="204"/>
      </rPr>
      <t>-07, мер., сер., андалуз., Галико, Испания</t>
    </r>
  </si>
  <si>
    <t>025878</t>
  </si>
  <si>
    <t>Короткевич Д.</t>
  </si>
  <si>
    <t>КСК "Нева" / 
Ленинградская область</t>
  </si>
  <si>
    <r>
      <t xml:space="preserve">ГОЛОСОВА </t>
    </r>
    <r>
      <rPr>
        <sz val="10"/>
        <rFont val="Times New Roman"/>
        <family val="1"/>
        <charset val="204"/>
      </rPr>
      <t>Анастасия</t>
    </r>
  </si>
  <si>
    <r>
      <t>ПРАДА</t>
    </r>
    <r>
      <rPr>
        <sz val="10"/>
        <rFont val="Times New Roman"/>
        <family val="1"/>
        <charset val="204"/>
      </rPr>
      <t>-14, коб., бур., полукровн., неизв., Россия
Владелец - Кононова Е.</t>
    </r>
  </si>
  <si>
    <r>
      <t>БАРЕЛЬЕФ</t>
    </r>
    <r>
      <rPr>
        <sz val="10"/>
        <rFont val="Times New Roman"/>
        <family val="1"/>
        <charset val="204"/>
      </rPr>
      <t>-06, мер., гнед., арабо-рыс. помесь, Банзай, Россия</t>
    </r>
  </si>
  <si>
    <t>Судьи: В - Санникова О.А. - ВК - Москва, Смородина Ю.В. - ВК - Санкт-Петербург, , Н - Романов Ю.Н. - МК - Москва, С - Хромов Н.В. - ВК - Московская область, М - Мартьянова В.В. - ВК - Московская область</t>
  </si>
  <si>
    <r>
      <t xml:space="preserve">ПАРАЧЕВА </t>
    </r>
    <r>
      <rPr>
        <sz val="10"/>
        <rFont val="Times New Roman"/>
        <family val="1"/>
        <charset val="204"/>
      </rPr>
      <t>Анна</t>
    </r>
  </si>
  <si>
    <t>032375</t>
  </si>
  <si>
    <r>
      <t>ЭДВАРД СИР</t>
    </r>
    <r>
      <rPr>
        <sz val="10"/>
        <rFont val="Times New Roman"/>
        <family val="1"/>
        <charset val="204"/>
      </rPr>
      <t>-09, мер., гнед., голл. тепл., Сир Ольденбург, Нидерланды</t>
    </r>
  </si>
  <si>
    <t>019152</t>
  </si>
  <si>
    <t>Парачева А.</t>
  </si>
  <si>
    <t>Бутятова А.</t>
  </si>
  <si>
    <r>
      <t xml:space="preserve">МАТЮХИНА </t>
    </r>
    <r>
      <rPr>
        <sz val="10"/>
        <rFont val="Times New Roman"/>
        <family val="1"/>
        <charset val="204"/>
      </rPr>
      <t>Алина</t>
    </r>
  </si>
  <si>
    <r>
      <t>Н. ЭРЕН</t>
    </r>
    <r>
      <rPr>
        <sz val="10"/>
        <rFont val="Times New Roman"/>
        <family val="1"/>
        <charset val="204"/>
      </rPr>
      <t>-18, жер., рыж., KWPN, Эдельсон, Россия</t>
    </r>
  </si>
  <si>
    <t>КЦ "Простор" / 
Санкт-Петербург</t>
  </si>
  <si>
    <r>
      <t>ФИДЖЕРАЛЬД</t>
    </r>
    <r>
      <rPr>
        <sz val="10"/>
        <rFont val="Times New Roman"/>
        <family val="1"/>
        <charset val="204"/>
      </rPr>
      <t>-14, жер., гнед., полукр., Посандо, Россия</t>
    </r>
  </si>
  <si>
    <t>020522</t>
  </si>
  <si>
    <r>
      <t xml:space="preserve">КОНОВАЛОВА </t>
    </r>
    <r>
      <rPr>
        <sz val="10"/>
        <rFont val="Times New Roman"/>
        <family val="1"/>
        <charset val="204"/>
      </rPr>
      <t>Ксения</t>
    </r>
  </si>
  <si>
    <r>
      <t>ЦИСТИАНА-</t>
    </r>
    <r>
      <rPr>
        <sz val="10"/>
        <rFont val="Times New Roman"/>
        <family val="1"/>
        <charset val="204"/>
      </rPr>
      <t>17, коб., сер., терск., Цистон Х, Россия</t>
    </r>
  </si>
  <si>
    <t>Конная Лахта 09.09.2023</t>
  </si>
  <si>
    <t>Предварительный приз - дети. Тест А / Любители, Уровень 2</t>
  </si>
  <si>
    <t>снят</t>
  </si>
  <si>
    <r>
      <t xml:space="preserve">КУБОК БЕЛЫХ НОЧЕЙ, ФИНАЛ
</t>
    </r>
    <r>
      <rPr>
        <sz val="14"/>
        <rFont val="Times New Roman"/>
        <family val="1"/>
        <charset val="204"/>
      </rPr>
      <t>клубные соревнования</t>
    </r>
  </si>
  <si>
    <t>Командный приз. Дети / Любители</t>
  </si>
  <si>
    <t>Бронзовый тур, Финал</t>
  </si>
  <si>
    <t>Предварительный приз - дети. Тест А / Общий зачет</t>
  </si>
  <si>
    <r>
      <t xml:space="preserve">КОТИНА </t>
    </r>
    <r>
      <rPr>
        <sz val="10"/>
        <rFont val="Times New Roman"/>
        <family val="1"/>
        <charset val="204"/>
      </rPr>
      <t>Маргарита, 2005</t>
    </r>
  </si>
  <si>
    <t>121405</t>
  </si>
  <si>
    <r>
      <t>ФЛОРИЗЕЛЬ</t>
    </r>
    <r>
      <rPr>
        <sz val="10"/>
        <rFont val="Times New Roman"/>
        <family val="1"/>
        <charset val="204"/>
      </rPr>
      <t>-08, мер., т-гнед., ольд., Фидертанц, Германия</t>
    </r>
  </si>
  <si>
    <t>008405</t>
  </si>
  <si>
    <t>КСК "Парадиз" / 
Ленинградская область</t>
  </si>
  <si>
    <r>
      <t xml:space="preserve">ЧЕРНЯК </t>
    </r>
    <r>
      <rPr>
        <sz val="10"/>
        <rFont val="Times New Roman"/>
        <family val="1"/>
        <charset val="204"/>
      </rPr>
      <t>Яна, 2005</t>
    </r>
    <r>
      <rPr>
        <sz val="11"/>
        <color indexed="8"/>
        <rFont val="Calibri"/>
        <family val="2"/>
        <charset val="204"/>
      </rPr>
      <t/>
    </r>
  </si>
  <si>
    <r>
      <t>ГАЯНЭ ДО</t>
    </r>
    <r>
      <rPr>
        <sz val="10"/>
        <rFont val="Times New Roman"/>
        <family val="1"/>
        <charset val="204"/>
      </rPr>
      <t>-14, коб., т.-гн., полукр., Эрл Скандик , Беларусь
Владелец - Скорнякова А.</t>
    </r>
  </si>
  <si>
    <t>Скорнякова А.</t>
  </si>
  <si>
    <r>
      <t xml:space="preserve">КОТИНА </t>
    </r>
    <r>
      <rPr>
        <sz val="11"/>
        <rFont val="Times New Roman"/>
        <family val="1"/>
        <charset val="204"/>
      </rPr>
      <t>Маргарита, 2005</t>
    </r>
  </si>
  <si>
    <r>
      <t>ФЛОРИЗЕЛЬ</t>
    </r>
    <r>
      <rPr>
        <sz val="11"/>
        <rFont val="Times New Roman"/>
        <family val="1"/>
        <charset val="204"/>
      </rPr>
      <t>-08, мер., т-гнед., ольд., Фидертанц, Германия</t>
    </r>
  </si>
  <si>
    <r>
      <t>ГАЯНЭ ДО</t>
    </r>
    <r>
      <rPr>
        <sz val="11"/>
        <rFont val="Times New Roman"/>
        <family val="1"/>
        <charset val="204"/>
      </rPr>
      <t>-14, коб., т.-гн., полукр., Эрл Скандик , Беларусь
Владелец - Скорнякова А.</t>
    </r>
  </si>
  <si>
    <r>
      <t xml:space="preserve">ТОРОПОВА </t>
    </r>
    <r>
      <rPr>
        <sz val="10"/>
        <rFont val="Times New Roman"/>
        <family val="1"/>
        <charset val="204"/>
      </rPr>
      <t>Наталия</t>
    </r>
  </si>
  <si>
    <t>080399</t>
  </si>
  <si>
    <r>
      <t>БАРЬЕР</t>
    </r>
    <r>
      <rPr>
        <sz val="10"/>
        <rFont val="Times New Roman"/>
        <family val="1"/>
        <charset val="204"/>
      </rPr>
      <t>-15, жер., рыж., буденн., Боксер 3, АФ "Целина"</t>
    </r>
  </si>
  <si>
    <t>023036</t>
  </si>
  <si>
    <t>РДС "Агро"</t>
  </si>
  <si>
    <t>КСК "Осиновая Роща" / 
Ленинградская область</t>
  </si>
  <si>
    <r>
      <t>САНТАЛОВА</t>
    </r>
    <r>
      <rPr>
        <sz val="10"/>
        <rFont val="Times New Roman"/>
        <family val="1"/>
        <charset val="204"/>
      </rPr>
      <t xml:space="preserve"> Ольга</t>
    </r>
  </si>
  <si>
    <r>
      <t>РЕВЕЛЬ-</t>
    </r>
    <r>
      <rPr>
        <sz val="10"/>
        <rFont val="Times New Roman"/>
        <family val="1"/>
        <charset val="204"/>
      </rPr>
      <t>17, мер., гнед., датск. тепл., Революшен, Дания</t>
    </r>
  </si>
  <si>
    <r>
      <t xml:space="preserve">МАКСИМЕНКО </t>
    </r>
    <r>
      <rPr>
        <sz val="10"/>
        <rFont val="Times New Roman"/>
        <family val="1"/>
        <charset val="204"/>
      </rPr>
      <t>Юлия</t>
    </r>
  </si>
  <si>
    <t>003477</t>
  </si>
  <si>
    <r>
      <t>КИТАНО</t>
    </r>
    <r>
      <rPr>
        <sz val="10"/>
        <rFont val="Times New Roman"/>
        <family val="1"/>
        <charset val="204"/>
      </rPr>
      <t>-09, мер., гнед., латв., Киано, Латвия</t>
    </r>
  </si>
  <si>
    <t>009406</t>
  </si>
  <si>
    <t>КСК "Факт"</t>
  </si>
  <si>
    <r>
      <t xml:space="preserve">МАКСИМЕНКО </t>
    </r>
    <r>
      <rPr>
        <sz val="11"/>
        <rFont val="Times New Roman"/>
        <family val="1"/>
        <charset val="204"/>
      </rPr>
      <t>Юлия</t>
    </r>
  </si>
  <si>
    <r>
      <t xml:space="preserve">ТОРОПОВА </t>
    </r>
    <r>
      <rPr>
        <sz val="11"/>
        <rFont val="Times New Roman"/>
        <family val="1"/>
        <charset val="204"/>
      </rPr>
      <t>Наталия</t>
    </r>
  </si>
  <si>
    <r>
      <t>КИТАНО</t>
    </r>
    <r>
      <rPr>
        <sz val="11"/>
        <rFont val="Times New Roman"/>
        <family val="1"/>
        <charset val="204"/>
      </rPr>
      <t>-09, мер., гнед., латв., Киано, Латвия</t>
    </r>
  </si>
  <si>
    <r>
      <t>БАРЬЕР</t>
    </r>
    <r>
      <rPr>
        <sz val="11"/>
        <rFont val="Times New Roman"/>
        <family val="1"/>
        <charset val="204"/>
      </rPr>
      <t>-15, жер., рыж., буденн., Боксер 3, АФ "Целина"</t>
    </r>
  </si>
  <si>
    <t>Предварительный приз. Юноши / Общий зачет</t>
  </si>
  <si>
    <r>
      <t xml:space="preserve">КУБОК БЕЛЫХ НОЧЕЙ
</t>
    </r>
    <r>
      <rPr>
        <sz val="16"/>
        <rFont val="Times New Roman"/>
        <family val="1"/>
        <charset val="204"/>
      </rPr>
      <t>Квалификация к Серебрянному туру</t>
    </r>
  </si>
  <si>
    <r>
      <t>ТВОРОГОВА-КУЗНЕЦОВА</t>
    </r>
    <r>
      <rPr>
        <sz val="10"/>
        <rFont val="Times New Roman"/>
        <family val="1"/>
        <charset val="204"/>
      </rPr>
      <t xml:space="preserve"> Полина, 2001</t>
    </r>
    <r>
      <rPr>
        <sz val="11"/>
        <color indexed="8"/>
        <rFont val="Calibri"/>
        <family val="2"/>
        <charset val="204"/>
      </rPr>
      <t/>
    </r>
  </si>
  <si>
    <r>
      <t>ТВОРОГОВА-КУЗНЕЦОВА</t>
    </r>
    <r>
      <rPr>
        <sz val="11"/>
        <rFont val="Times New Roman"/>
        <family val="1"/>
        <charset val="204"/>
      </rPr>
      <t xml:space="preserve"> Полина, 2001</t>
    </r>
    <r>
      <rPr>
        <sz val="11"/>
        <color indexed="8"/>
        <rFont val="Calibri"/>
        <family val="2"/>
        <charset val="204"/>
      </rPr>
      <t/>
    </r>
  </si>
  <si>
    <t>Серебряный тур, Финал</t>
  </si>
  <si>
    <r>
      <t xml:space="preserve">КАЛИНИНА </t>
    </r>
    <r>
      <rPr>
        <sz val="10"/>
        <rFont val="Times New Roman"/>
        <family val="1"/>
        <charset val="204"/>
      </rPr>
      <t>Зоя, 2006</t>
    </r>
  </si>
  <si>
    <t>000906</t>
  </si>
  <si>
    <r>
      <t>БЕРЕНИКА-</t>
    </r>
    <r>
      <rPr>
        <sz val="10"/>
        <rFont val="Times New Roman"/>
        <family val="1"/>
        <charset val="204"/>
      </rPr>
      <t>11, коб., кар., полукр., Нартай, Россия</t>
    </r>
  </si>
  <si>
    <t>018341</t>
  </si>
  <si>
    <t>Крошкина А.</t>
  </si>
  <si>
    <r>
      <rPr>
        <b/>
        <sz val="14"/>
        <color indexed="8"/>
        <rFont val="Times New Roman"/>
        <family val="1"/>
        <charset val="204"/>
      </rPr>
      <t>КУБОК БЕЛЫХ НОЧЕЙ, ФИНАЛ
КУБОК РОО "ФКС СПБ" СРЕДИ ЛЮБИТЕЛЕЙ, ФИНАЛ</t>
    </r>
    <r>
      <rPr>
        <sz val="14"/>
        <color indexed="8"/>
        <rFont val="Times New Roman"/>
        <family val="1"/>
        <charset val="204"/>
      </rPr>
      <t xml:space="preserve">
региональные соревнования
</t>
    </r>
    <r>
      <rPr>
        <sz val="12"/>
        <color indexed="8"/>
        <rFont val="Times New Roman"/>
        <family val="1"/>
        <charset val="204"/>
      </rPr>
      <t>мужчины и женщины, юниоры и юниорки 16 - 21 год, 
юноши и девушки 14 - 18 лет, мальчики и девочки 10-14 лет
Выездка - Большой круг, Выездка - Малый круг</t>
    </r>
  </si>
  <si>
    <t>Судьи: Е - Смородина Ю.В. - ВК - Санкт-Петербург, Н - Санникова О.А. - ВК - Москва, С - Хромов Н.В. - ВК - Московская область, М - Мартьянова В.В. - ВК - Московская область, В - Романов Ю.Н. - МК - Москва</t>
  </si>
  <si>
    <t>Романов Ю.Н.</t>
  </si>
  <si>
    <t>Мартьянова В.В.</t>
  </si>
  <si>
    <t>Кушнир М.С.</t>
  </si>
  <si>
    <t>Алексенко О.А.</t>
  </si>
  <si>
    <t>ВВ ФКСР (В)</t>
  </si>
  <si>
    <r>
      <rPr>
        <b/>
        <sz val="16"/>
        <rFont val="Times New Roman"/>
        <family val="1"/>
        <charset val="204"/>
      </rPr>
      <t xml:space="preserve">КУБОК БЕЛЫХ НОЧЕЙ, ФИНАЛ
КУБОК РОО "ФКС СПБ" СРЕДИ ЛЮБИТЕЛЕЙ, ФИНАЛ
</t>
    </r>
    <r>
      <rPr>
        <sz val="16"/>
        <rFont val="Times New Roman"/>
        <family val="1"/>
        <charset val="204"/>
      </rPr>
      <t>клубные соревнования</t>
    </r>
    <r>
      <rPr>
        <sz val="14"/>
        <rFont val="Times New Roman"/>
        <family val="1"/>
        <charset val="204"/>
      </rPr>
      <t xml:space="preserve">
</t>
    </r>
    <r>
      <rPr>
        <sz val="12"/>
        <rFont val="Times New Roman"/>
        <family val="1"/>
        <charset val="204"/>
      </rPr>
      <t>мужчины и женщины,</t>
    </r>
    <r>
      <rPr>
        <sz val="14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юниоры и юниорки 16 - 21 год, юноши и девушки 14 - 18 лет,
мальчики и девочки 10-14 лет, мальчики и девочки 9-12 лет, мальчики и девочки 12-16 лет
 Выездка - Малый круг</t>
    </r>
  </si>
  <si>
    <r>
      <t xml:space="preserve">КУБОК БЕЛЫХ НОЧЕЙ
</t>
    </r>
    <r>
      <rPr>
        <sz val="14"/>
        <rFont val="Times New Roman"/>
        <family val="1"/>
        <charset val="204"/>
      </rPr>
      <t>Квалификация к Бронзовому туру</t>
    </r>
    <r>
      <rPr>
        <b/>
        <sz val="14"/>
        <rFont val="Times New Roman"/>
        <family val="1"/>
        <charset val="204"/>
      </rPr>
      <t xml:space="preserve">
КУБОК РОО "ФКС СПБ" СРЕДИ ЛЮБИТЕЛЕЙ, ФИНАЛ
</t>
    </r>
    <r>
      <rPr>
        <sz val="14"/>
        <rFont val="Times New Roman"/>
        <family val="1"/>
        <charset val="204"/>
      </rPr>
      <t>клубные соревнования</t>
    </r>
  </si>
  <si>
    <t>Новрузов И.</t>
  </si>
  <si>
    <r>
      <t xml:space="preserve">КАЛИНИНА </t>
    </r>
    <r>
      <rPr>
        <sz val="11"/>
        <rFont val="Times New Roman"/>
        <family val="1"/>
        <charset val="204"/>
      </rPr>
      <t>Зоя, 2006</t>
    </r>
  </si>
  <si>
    <r>
      <t>БЕРЕНИКА-</t>
    </r>
    <r>
      <rPr>
        <sz val="11"/>
        <rFont val="Times New Roman"/>
        <family val="1"/>
        <charset val="204"/>
      </rPr>
      <t>11, коб., кар., полукр., Нартай, Россия</t>
    </r>
  </si>
  <si>
    <r>
      <t xml:space="preserve">АРТАМОНОВА </t>
    </r>
    <r>
      <rPr>
        <sz val="10"/>
        <rFont val="Times New Roman"/>
        <family val="1"/>
        <charset val="204"/>
      </rPr>
      <t>Екатерина, 2009</t>
    </r>
  </si>
  <si>
    <r>
      <t xml:space="preserve">АРТЕМОВА </t>
    </r>
    <r>
      <rPr>
        <sz val="10"/>
        <rFont val="Times New Roman"/>
        <family val="1"/>
        <charset val="204"/>
      </rPr>
      <t>Ульяна, 2009</t>
    </r>
  </si>
  <si>
    <r>
      <t>ПОПУТЧИК</t>
    </r>
    <r>
      <rPr>
        <sz val="10"/>
        <rFont val="Times New Roman"/>
        <family val="1"/>
        <charset val="204"/>
      </rPr>
      <t>-14, мер., рыж., полукр., Поломник, Россия</t>
    </r>
  </si>
  <si>
    <r>
      <t>БУРЫГИНА</t>
    </r>
    <r>
      <rPr>
        <sz val="10"/>
        <rFont val="Times New Roman"/>
        <family val="1"/>
        <charset val="204"/>
      </rPr>
      <t xml:space="preserve"> Анастасия, 2009</t>
    </r>
  </si>
  <si>
    <r>
      <t>ГАЯНЭ ДО</t>
    </r>
    <r>
      <rPr>
        <sz val="10"/>
        <rFont val="Times New Roman"/>
        <family val="1"/>
        <charset val="204"/>
      </rPr>
      <t>-14, коб., т.-гн., полукр., Эрл Скандик , Беларусь</t>
    </r>
  </si>
  <si>
    <r>
      <t>ЗОИ-</t>
    </r>
    <r>
      <rPr>
        <sz val="10"/>
        <rFont val="Times New Roman"/>
        <family val="1"/>
        <charset val="204"/>
      </rPr>
      <t>17(147), коб., сер., полукр., неизв., Россия</t>
    </r>
  </si>
  <si>
    <r>
      <t xml:space="preserve">ГОРБАЧЕВА </t>
    </r>
    <r>
      <rPr>
        <sz val="10"/>
        <rFont val="Times New Roman"/>
        <family val="1"/>
        <charset val="204"/>
      </rPr>
      <t>Ирина</t>
    </r>
  </si>
  <si>
    <r>
      <t>ФЛАМИНГО</t>
    </r>
    <r>
      <rPr>
        <sz val="10"/>
        <rFont val="Times New Roman"/>
        <family val="1"/>
        <charset val="204"/>
      </rPr>
      <t>-10, мер., рыж., ганн., Флорискаунт, Германия</t>
    </r>
  </si>
</sst>
</file>

<file path=xl/styles.xml><?xml version="1.0" encoding="utf-8"?>
<styleSheet xmlns="http://schemas.openxmlformats.org/spreadsheetml/2006/main">
  <numFmts count="17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0.000"/>
    <numFmt numFmtId="166" formatCode="0.0"/>
    <numFmt numFmtId="167" formatCode="_(&quot;$&quot;* #,##0.00_);_(&quot;$&quot;* \(#,##0.00\);_(&quot;$&quot;* &quot;-&quot;??_);_(@_)"/>
    <numFmt numFmtId="168" formatCode="#,##0&quot;р.&quot;;\-#,##0&quot;р.&quot;"/>
    <numFmt numFmtId="169" formatCode="_(\$* #,##0.00_);_(\$* \(#,##0.00\);_(\$* \-??_);_(@_)"/>
    <numFmt numFmtId="170" formatCode="_-* #,##0.00&quot;р.&quot;_-;\-* #,##0.00&quot;р.&quot;_-;_-* \-??&quot;р.&quot;_-;_-@_-"/>
    <numFmt numFmtId="171" formatCode="&quot;SFr.&quot;\ #,##0;&quot;SFr.&quot;\ \-#,##0"/>
    <numFmt numFmtId="172" formatCode="_-* #,##0\ &quot;SFr.&quot;_-;\-* #,##0\ &quot;SFr.&quot;_-;_-* &quot;-&quot;\ &quot;SFr.&quot;_-;_-@_-"/>
    <numFmt numFmtId="173" formatCode="000000"/>
    <numFmt numFmtId="174" formatCode="_ &quot;SFr.&quot;\ * #,##0.00_ ;_ &quot;SFr.&quot;\ * \-#,##0.00_ ;_ &quot;SFr.&quot;\ * &quot;-&quot;??_ ;_ @_ "/>
    <numFmt numFmtId="175" formatCode="&quot;€&quot;#,##0.00;\-&quot;€&quot;#,##0.00"/>
    <numFmt numFmtId="176" formatCode="_-* #,##0.00_р_._-;\-* #,##0.00_р_._-;_-* \-??_р_._-;_-@_-"/>
    <numFmt numFmtId="177" formatCode="[$-FC19]d\ mmmm\ yyyy\ &quot;г.&quot;"/>
    <numFmt numFmtId="178" formatCode="_(&quot;$&quot;* #,##0_);_(&quot;$&quot;* \(#,##0\);_(&quot;$&quot;* &quot;-&quot;_);_(@_)"/>
    <numFmt numFmtId="179" formatCode="_-* #,##0.00_р_._-;\-* #,##0.00_р_._-;_-* &quot;-&quot;??_р_._-;_-@_-"/>
  </numFmts>
  <fonts count="6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i/>
      <sz val="9"/>
      <name val="Arial Cyr"/>
      <charset val="204"/>
    </font>
    <font>
      <sz val="9"/>
      <name val="Arial"/>
      <family val="2"/>
      <charset val="204"/>
    </font>
    <font>
      <sz val="8"/>
      <name val="Verdana"/>
      <family val="2"/>
      <charset val="204"/>
    </font>
    <font>
      <sz val="10"/>
      <name val="Verdana"/>
      <family val="2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4"/>
      <name val="Verdana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Verdana"/>
      <family val="2"/>
      <charset val="204"/>
    </font>
    <font>
      <b/>
      <i/>
      <sz val="8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4960">
    <xf numFmtId="0" fontId="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164" fontId="14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167" fontId="2" fillId="0" borderId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1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7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19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9" borderId="0" applyNumberFormat="0" applyBorder="0" applyAlignment="0" applyProtection="0"/>
    <xf numFmtId="0" fontId="36" fillId="0" borderId="0"/>
    <xf numFmtId="0" fontId="37" fillId="0" borderId="0"/>
    <xf numFmtId="0" fontId="2" fillId="0" borderId="0"/>
    <xf numFmtId="0" fontId="2" fillId="0" borderId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8" fillId="13" borderId="12" applyNumberFormat="0" applyAlignment="0" applyProtection="0"/>
    <xf numFmtId="0" fontId="38" fillId="14" borderId="12" applyNumberFormat="0" applyAlignment="0" applyProtection="0"/>
    <xf numFmtId="0" fontId="38" fillId="14" borderId="12" applyNumberFormat="0" applyAlignment="0" applyProtection="0"/>
    <xf numFmtId="0" fontId="38" fillId="14" borderId="12" applyNumberFormat="0" applyAlignment="0" applyProtection="0"/>
    <xf numFmtId="0" fontId="38" fillId="14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8" fillId="13" borderId="12" applyNumberFormat="0" applyAlignment="0" applyProtection="0"/>
    <xf numFmtId="0" fontId="39" fillId="39" borderId="13" applyNumberFormat="0" applyAlignment="0" applyProtection="0"/>
    <xf numFmtId="0" fontId="39" fillId="40" borderId="13" applyNumberFormat="0" applyAlignment="0" applyProtection="0"/>
    <xf numFmtId="0" fontId="39" fillId="40" borderId="13" applyNumberFormat="0" applyAlignment="0" applyProtection="0"/>
    <xf numFmtId="0" fontId="39" fillId="40" borderId="13" applyNumberFormat="0" applyAlignment="0" applyProtection="0"/>
    <xf numFmtId="0" fontId="39" fillId="40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39" fillId="39" borderId="13" applyNumberFormat="0" applyAlignment="0" applyProtection="0"/>
    <xf numFmtId="0" fontId="40" fillId="39" borderId="12" applyNumberFormat="0" applyAlignment="0" applyProtection="0"/>
    <xf numFmtId="0" fontId="40" fillId="40" borderId="12" applyNumberFormat="0" applyAlignment="0" applyProtection="0"/>
    <xf numFmtId="0" fontId="40" fillId="40" borderId="12" applyNumberFormat="0" applyAlignment="0" applyProtection="0"/>
    <xf numFmtId="0" fontId="40" fillId="40" borderId="12" applyNumberFormat="0" applyAlignment="0" applyProtection="0"/>
    <xf numFmtId="0" fontId="40" fillId="40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0" fillId="39" borderId="12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0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" fillId="0" borderId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0" fontId="37" fillId="0" borderId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70" fontId="2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70" fontId="2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74" fontId="37" fillId="0" borderId="0" applyFill="0" applyBorder="0" applyAlignment="0" applyProtection="0"/>
    <xf numFmtId="172" fontId="37" fillId="0" borderId="0" applyFill="0" applyBorder="0" applyAlignment="0" applyProtection="0"/>
    <xf numFmtId="172" fontId="37" fillId="0" borderId="0" applyFill="0" applyBorder="0" applyAlignment="0" applyProtection="0"/>
    <xf numFmtId="172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74" fontId="37" fillId="0" borderId="0" applyFill="0" applyBorder="0" applyAlignment="0" applyProtection="0"/>
    <xf numFmtId="174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6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70" fontId="2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0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69" fontId="37" fillId="0" borderId="0" applyFill="0" applyBorder="0" applyAlignment="0" applyProtection="0"/>
    <xf numFmtId="171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2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4" fontId="14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36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70" fontId="36" fillId="0" borderId="0" applyFill="0" applyBorder="0" applyAlignment="0" applyProtection="0"/>
    <xf numFmtId="169" fontId="37" fillId="0" borderId="0" applyFill="0" applyBorder="0" applyAlignment="0" applyProtection="0"/>
    <xf numFmtId="170" fontId="36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2" fillId="0" borderId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7" fontId="2" fillId="0" borderId="0" applyFont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37" fillId="0" borderId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45" fillId="0" borderId="1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16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6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17" applyNumberFormat="0" applyFill="0" applyAlignment="0" applyProtection="0"/>
    <xf numFmtId="0" fontId="48" fillId="41" borderId="18" applyNumberForma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9" fillId="0" borderId="0" applyNumberFormat="0" applyFill="0" applyBorder="0" applyAlignment="0" applyProtection="0"/>
    <xf numFmtId="0" fontId="50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 applyNumberFormat="0" applyFill="0" applyBorder="0" applyAlignment="0" applyProtection="0"/>
    <xf numFmtId="0" fontId="1" fillId="0" borderId="0"/>
    <xf numFmtId="0" fontId="2" fillId="43" borderId="1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20" applyNumberFormat="0" applyFill="0" applyAlignment="0" applyProtection="0"/>
    <xf numFmtId="49" fontId="55" fillId="0" borderId="0">
      <alignment horizontal="center" vertical="center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</cellStyleXfs>
  <cellXfs count="261">
    <xf numFmtId="0" fontId="0" fillId="0" borderId="0" xfId="0"/>
    <xf numFmtId="0" fontId="8" fillId="0" borderId="0" xfId="1" applyFont="1" applyFill="1" applyAlignment="1" applyProtection="1">
      <alignment vertical="center"/>
      <protection locked="0"/>
    </xf>
    <xf numFmtId="0" fontId="8" fillId="0" borderId="0" xfId="1" applyFont="1" applyFill="1" applyAlignment="1" applyProtection="1">
      <alignment horizontal="right" vertical="center"/>
      <protection locked="0"/>
    </xf>
    <xf numFmtId="0" fontId="10" fillId="0" borderId="1" xfId="1" applyFont="1" applyFill="1" applyBorder="1" applyAlignment="1" applyProtection="1">
      <alignment horizontal="center" vertical="center" textRotation="90" wrapText="1"/>
      <protection locked="0"/>
    </xf>
    <xf numFmtId="0" fontId="10" fillId="0" borderId="1" xfId="1" applyFont="1" applyFill="1" applyBorder="1" applyAlignment="1" applyProtection="1">
      <alignment horizontal="center" vertical="center" wrapText="1"/>
      <protection locked="0"/>
    </xf>
    <xf numFmtId="0" fontId="12" fillId="0" borderId="1" xfId="2" applyFont="1" applyBorder="1" applyAlignment="1" applyProtection="1">
      <alignment horizontal="center" vertical="center" wrapText="1"/>
      <protection locked="0"/>
    </xf>
    <xf numFmtId="0" fontId="11" fillId="0" borderId="1" xfId="3" applyFont="1" applyFill="1" applyBorder="1" applyAlignment="1" applyProtection="1">
      <alignment horizontal="center" vertical="center"/>
      <protection locked="0"/>
    </xf>
    <xf numFmtId="0" fontId="13" fillId="2" borderId="1" xfId="4" applyFont="1" applyFill="1" applyBorder="1" applyAlignment="1" applyProtection="1">
      <alignment horizontal="center" vertical="center" wrapText="1"/>
      <protection locked="0"/>
    </xf>
    <xf numFmtId="0" fontId="12" fillId="2" borderId="1" xfId="4" applyFont="1" applyFill="1" applyBorder="1" applyAlignment="1" applyProtection="1">
      <alignment vertical="center" wrapText="1"/>
      <protection locked="0"/>
    </xf>
    <xf numFmtId="0" fontId="13" fillId="2" borderId="1" xfId="5" applyFont="1" applyFill="1" applyBorder="1" applyAlignment="1" applyProtection="1">
      <alignment horizontal="center" vertical="center" wrapText="1"/>
      <protection locked="0"/>
    </xf>
    <xf numFmtId="0" fontId="13" fillId="0" borderId="1" xfId="6" applyFont="1" applyFill="1" applyBorder="1" applyAlignment="1" applyProtection="1">
      <alignment horizontal="center" vertical="center"/>
      <protection locked="0"/>
    </xf>
    <xf numFmtId="0" fontId="4" fillId="0" borderId="1" xfId="7" applyNumberFormat="1" applyFont="1" applyFill="1" applyBorder="1" applyAlignment="1" applyProtection="1">
      <alignment horizontal="center" vertical="center"/>
      <protection locked="0"/>
    </xf>
    <xf numFmtId="0" fontId="4" fillId="2" borderId="1" xfId="4" applyFont="1" applyFill="1" applyBorder="1" applyAlignment="1" applyProtection="1">
      <alignment horizontal="center" vertical="center" wrapText="1"/>
      <protection locked="0"/>
    </xf>
    <xf numFmtId="0" fontId="12" fillId="0" borderId="1" xfId="7" applyFont="1" applyFill="1" applyBorder="1" applyAlignment="1" applyProtection="1">
      <alignment vertical="center" wrapText="1"/>
      <protection locked="0"/>
    </xf>
    <xf numFmtId="49" fontId="1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" applyFont="1" applyFill="1" applyBorder="1" applyAlignment="1" applyProtection="1">
      <alignment horizontal="center" vertical="center" wrapText="1"/>
      <protection locked="0"/>
    </xf>
    <xf numFmtId="0" fontId="12" fillId="0" borderId="1" xfId="7" applyFont="1" applyFill="1" applyBorder="1" applyAlignment="1" applyProtection="1">
      <alignment horizontal="left" vertical="center" wrapText="1"/>
      <protection locked="0"/>
    </xf>
    <xf numFmtId="0" fontId="13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0" xfId="12" applyFont="1" applyAlignment="1" applyProtection="1">
      <alignment vertical="center"/>
      <protection locked="0"/>
    </xf>
    <xf numFmtId="0" fontId="13" fillId="0" borderId="0" xfId="12" applyNumberFormat="1" applyFont="1" applyFill="1" applyBorder="1" applyAlignment="1" applyProtection="1">
      <alignment vertical="center"/>
      <protection locked="0"/>
    </xf>
    <xf numFmtId="0" fontId="13" fillId="0" borderId="0" xfId="12" applyNumberFormat="1" applyFont="1" applyFill="1" applyBorder="1" applyAlignment="1" applyProtection="1">
      <alignment horizontal="left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0" fontId="5" fillId="0" borderId="0" xfId="7" applyFont="1" applyAlignment="1" applyProtection="1">
      <alignment horizontal="center" vertical="center" wrapText="1"/>
      <protection locked="0"/>
    </xf>
    <xf numFmtId="0" fontId="4" fillId="0" borderId="0" xfId="13" applyFont="1" applyAlignment="1" applyProtection="1">
      <alignment horizontal="center" vertical="center"/>
      <protection locked="0"/>
    </xf>
    <xf numFmtId="0" fontId="4" fillId="0" borderId="0" xfId="13" applyFont="1" applyAlignment="1" applyProtection="1">
      <alignment vertical="center"/>
      <protection locked="0"/>
    </xf>
    <xf numFmtId="0" fontId="16" fillId="0" borderId="0" xfId="7" applyFont="1" applyAlignment="1" applyProtection="1">
      <alignment vertical="center"/>
      <protection locked="0"/>
    </xf>
    <xf numFmtId="0" fontId="16" fillId="2" borderId="0" xfId="14" applyFont="1" applyFill="1" applyProtection="1">
      <protection locked="0"/>
    </xf>
    <xf numFmtId="0" fontId="16" fillId="2" borderId="0" xfId="14" applyFont="1" applyFill="1" applyAlignment="1" applyProtection="1">
      <alignment wrapText="1"/>
      <protection locked="0"/>
    </xf>
    <xf numFmtId="0" fontId="16" fillId="0" borderId="0" xfId="14" applyFont="1" applyAlignment="1" applyProtection="1">
      <alignment wrapText="1"/>
      <protection locked="0"/>
    </xf>
    <xf numFmtId="0" fontId="16" fillId="0" borderId="0" xfId="14" applyFont="1" applyAlignment="1" applyProtection="1">
      <alignment shrinkToFit="1"/>
      <protection locked="0"/>
    </xf>
    <xf numFmtId="0" fontId="16" fillId="0" borderId="0" xfId="14" applyFont="1" applyProtection="1">
      <protection locked="0"/>
    </xf>
    <xf numFmtId="1" fontId="17" fillId="0" borderId="0" xfId="14" applyNumberFormat="1" applyFont="1" applyProtection="1">
      <protection locked="0"/>
    </xf>
    <xf numFmtId="165" fontId="16" fillId="0" borderId="0" xfId="14" applyNumberFormat="1" applyFont="1" applyProtection="1">
      <protection locked="0"/>
    </xf>
    <xf numFmtId="0" fontId="17" fillId="0" borderId="0" xfId="14" applyFont="1" applyProtection="1">
      <protection locked="0"/>
    </xf>
    <xf numFmtId="165" fontId="17" fillId="0" borderId="0" xfId="14" applyNumberFormat="1" applyFont="1" applyProtection="1">
      <protection locked="0"/>
    </xf>
    <xf numFmtId="14" fontId="16" fillId="0" borderId="0" xfId="15" applyNumberFormat="1" applyFont="1" applyAlignment="1" applyProtection="1">
      <alignment horizontal="right" vertical="center"/>
      <protection locked="0"/>
    </xf>
    <xf numFmtId="0" fontId="16" fillId="0" borderId="0" xfId="14" applyFont="1" applyAlignment="1" applyProtection="1">
      <alignment horizontal="right" vertical="center"/>
      <protection locked="0"/>
    </xf>
    <xf numFmtId="0" fontId="16" fillId="2" borderId="1" xfId="16" applyFont="1" applyFill="1" applyBorder="1" applyAlignment="1" applyProtection="1">
      <alignment horizontal="center" vertical="center" wrapText="1"/>
      <protection locked="0"/>
    </xf>
    <xf numFmtId="1" fontId="18" fillId="2" borderId="1" xfId="17" applyNumberFormat="1" applyFont="1" applyFill="1" applyBorder="1" applyAlignment="1" applyProtection="1">
      <alignment horizontal="center" vertical="center" textRotation="90" wrapText="1"/>
      <protection locked="0"/>
    </xf>
    <xf numFmtId="165" fontId="18" fillId="2" borderId="1" xfId="17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17" applyFont="1" applyFill="1" applyBorder="1" applyAlignment="1" applyProtection="1">
      <alignment horizontal="center" vertical="center" textRotation="90" wrapText="1"/>
      <protection locked="0"/>
    </xf>
    <xf numFmtId="0" fontId="3" fillId="0" borderId="1" xfId="17" applyFont="1" applyBorder="1" applyAlignment="1" applyProtection="1">
      <alignment horizontal="center" vertical="center" wrapText="1"/>
      <protection locked="0"/>
    </xf>
    <xf numFmtId="20" fontId="12" fillId="2" borderId="1" xfId="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9" applyFont="1" applyFill="1" applyBorder="1" applyAlignment="1" applyProtection="1">
      <alignment vertical="center" wrapText="1"/>
      <protection locked="0"/>
    </xf>
    <xf numFmtId="0" fontId="9" fillId="0" borderId="1" xfId="7" applyFont="1" applyFill="1" applyBorder="1" applyAlignment="1" applyProtection="1">
      <alignment horizontal="left" vertical="center" wrapText="1"/>
      <protection locked="0"/>
    </xf>
    <xf numFmtId="0" fontId="4" fillId="0" borderId="1" xfId="7" applyFont="1" applyFill="1" applyBorder="1" applyAlignment="1" applyProtection="1">
      <alignment horizontal="center" vertical="center" wrapText="1"/>
      <protection locked="0"/>
    </xf>
    <xf numFmtId="166" fontId="20" fillId="2" borderId="1" xfId="17" applyNumberFormat="1" applyFont="1" applyFill="1" applyBorder="1" applyAlignment="1" applyProtection="1">
      <alignment horizontal="center" vertical="center" wrapText="1"/>
      <protection locked="0"/>
    </xf>
    <xf numFmtId="165" fontId="3" fillId="0" borderId="1" xfId="13" applyNumberFormat="1" applyFont="1" applyBorder="1" applyAlignment="1" applyProtection="1">
      <alignment horizontal="center" vertical="center" wrapText="1"/>
      <protection locked="0"/>
    </xf>
    <xf numFmtId="0" fontId="10" fillId="0" borderId="1" xfId="17" applyFont="1" applyBorder="1" applyAlignment="1" applyProtection="1">
      <alignment horizontal="center" vertical="center" wrapText="1"/>
      <protection locked="0"/>
    </xf>
    <xf numFmtId="0" fontId="16" fillId="2" borderId="1" xfId="16" applyFont="1" applyFill="1" applyBorder="1" applyAlignment="1" applyProtection="1">
      <alignment horizontal="center" vertical="center" textRotation="90" wrapText="1"/>
      <protection locked="0"/>
    </xf>
    <xf numFmtId="0" fontId="9" fillId="0" borderId="1" xfId="16" applyFont="1" applyBorder="1" applyAlignment="1" applyProtection="1">
      <alignment horizontal="center" vertical="center" wrapText="1"/>
      <protection locked="0"/>
    </xf>
    <xf numFmtId="0" fontId="4" fillId="0" borderId="0" xfId="13" applyNumberFormat="1" applyFont="1" applyFill="1" applyBorder="1" applyAlignment="1" applyProtection="1">
      <alignment vertical="center"/>
      <protection locked="0"/>
    </xf>
    <xf numFmtId="0" fontId="4" fillId="0" borderId="0" xfId="13" applyNumberFormat="1" applyFont="1" applyFill="1" applyBorder="1" applyAlignment="1" applyProtection="1">
      <alignment horizontal="center" vertical="center"/>
      <protection locked="0"/>
    </xf>
    <xf numFmtId="0" fontId="4" fillId="0" borderId="0" xfId="18" applyFont="1" applyAlignment="1" applyProtection="1">
      <alignment vertical="center"/>
      <protection locked="0"/>
    </xf>
    <xf numFmtId="0" fontId="16" fillId="0" borderId="1" xfId="14" applyFont="1" applyBorder="1" applyAlignment="1" applyProtection="1">
      <alignment horizontal="center" vertical="center" wrapText="1"/>
      <protection locked="0"/>
    </xf>
    <xf numFmtId="1" fontId="18" fillId="0" borderId="1" xfId="17" applyNumberFormat="1" applyFont="1" applyBorder="1" applyAlignment="1" applyProtection="1">
      <alignment horizontal="center" vertical="center" textRotation="90" wrapText="1"/>
      <protection locked="0"/>
    </xf>
    <xf numFmtId="165" fontId="18" fillId="0" borderId="1" xfId="17" applyNumberFormat="1" applyFont="1" applyBorder="1" applyAlignment="1" applyProtection="1">
      <alignment horizontal="center" vertical="center" wrapText="1"/>
      <protection locked="0"/>
    </xf>
    <xf numFmtId="0" fontId="18" fillId="0" borderId="1" xfId="17" applyFont="1" applyBorder="1" applyAlignment="1" applyProtection="1">
      <alignment horizontal="center" vertical="center" textRotation="90" wrapText="1"/>
      <protection locked="0"/>
    </xf>
    <xf numFmtId="165" fontId="7" fillId="0" borderId="1" xfId="13" applyNumberFormat="1" applyFont="1" applyBorder="1" applyAlignment="1" applyProtection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166" fontId="13" fillId="0" borderId="1" xfId="13" applyNumberFormat="1" applyFont="1" applyBorder="1" applyAlignment="1" applyProtection="1">
      <alignment horizontal="center" vertical="center" wrapText="1"/>
      <protection locked="0"/>
    </xf>
    <xf numFmtId="0" fontId="16" fillId="0" borderId="1" xfId="13" applyFont="1" applyBorder="1" applyAlignment="1" applyProtection="1">
      <alignment horizontal="center" vertical="center" wrapText="1"/>
      <protection locked="0"/>
    </xf>
    <xf numFmtId="165" fontId="12" fillId="0" borderId="1" xfId="13" applyNumberFormat="1" applyFont="1" applyBorder="1" applyAlignment="1" applyProtection="1">
      <alignment horizontal="center" vertical="center" wrapText="1"/>
      <protection locked="0"/>
    </xf>
    <xf numFmtId="0" fontId="9" fillId="0" borderId="1" xfId="13" applyFont="1" applyBorder="1" applyAlignment="1" applyProtection="1">
      <alignment horizontal="center" vertical="center" wrapText="1"/>
      <protection locked="0"/>
    </xf>
    <xf numFmtId="0" fontId="18" fillId="0" borderId="1" xfId="17" applyFont="1" applyFill="1" applyBorder="1" applyAlignment="1" applyProtection="1">
      <alignment horizontal="center" vertical="center" textRotation="90" wrapText="1"/>
      <protection locked="0"/>
    </xf>
    <xf numFmtId="166" fontId="4" fillId="0" borderId="1" xfId="13" applyNumberFormat="1" applyFont="1" applyFill="1" applyBorder="1" applyAlignment="1" applyProtection="1">
      <alignment horizontal="center" vertical="center" wrapText="1"/>
      <protection locked="0"/>
    </xf>
    <xf numFmtId="166" fontId="4" fillId="0" borderId="0" xfId="13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23" applyFont="1"/>
    <xf numFmtId="0" fontId="32" fillId="0" borderId="0" xfId="23" applyFont="1"/>
    <xf numFmtId="0" fontId="8" fillId="0" borderId="11" xfId="15" applyFont="1" applyBorder="1" applyAlignment="1" applyProtection="1">
      <alignment horizontal="right" vertical="center"/>
      <protection locked="0"/>
    </xf>
    <xf numFmtId="0" fontId="33" fillId="0" borderId="1" xfId="23" applyFont="1" applyBorder="1"/>
    <xf numFmtId="0" fontId="34" fillId="0" borderId="1" xfId="23" applyFont="1" applyBorder="1"/>
    <xf numFmtId="0" fontId="29" fillId="0" borderId="1" xfId="23" applyFont="1" applyBorder="1" applyAlignment="1">
      <alignment wrapText="1"/>
    </xf>
    <xf numFmtId="0" fontId="29" fillId="0" borderId="1" xfId="23" applyFont="1" applyBorder="1"/>
    <xf numFmtId="0" fontId="30" fillId="0" borderId="1" xfId="23" applyFont="1" applyBorder="1"/>
    <xf numFmtId="0" fontId="29" fillId="0" borderId="0" xfId="23" applyFont="1"/>
    <xf numFmtId="0" fontId="8" fillId="0" borderId="0" xfId="15" applyFont="1" applyBorder="1" applyAlignment="1" applyProtection="1">
      <alignment horizontal="right" vertical="center"/>
      <protection locked="0"/>
    </xf>
    <xf numFmtId="0" fontId="34" fillId="0" borderId="0" xfId="23" applyFont="1"/>
    <xf numFmtId="49" fontId="18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4" applyFont="1" applyFill="1" applyBorder="1" applyAlignment="1" applyProtection="1">
      <alignment horizontal="center" vertical="center" wrapText="1"/>
      <protection locked="0"/>
    </xf>
    <xf numFmtId="0" fontId="18" fillId="0" borderId="1" xfId="5" applyFont="1" applyFill="1" applyBorder="1" applyAlignment="1" applyProtection="1">
      <alignment horizontal="center" vertical="center" wrapText="1"/>
      <protection locked="0"/>
    </xf>
    <xf numFmtId="49" fontId="18" fillId="44" borderId="1" xfId="4" applyNumberFormat="1" applyFont="1" applyFill="1" applyBorder="1" applyAlignment="1" applyProtection="1">
      <alignment horizontal="center" vertical="center" wrapText="1"/>
      <protection locked="0"/>
    </xf>
    <xf numFmtId="0" fontId="18" fillId="44" borderId="1" xfId="4" applyFont="1" applyFill="1" applyBorder="1" applyAlignment="1" applyProtection="1">
      <alignment horizontal="center" vertical="center" wrapText="1"/>
      <protection locked="0"/>
    </xf>
    <xf numFmtId="0" fontId="18" fillId="44" borderId="1" xfId="5" applyFont="1" applyFill="1" applyBorder="1" applyAlignment="1" applyProtection="1">
      <alignment horizontal="center" vertical="center" wrapText="1"/>
      <protection locked="0"/>
    </xf>
    <xf numFmtId="0" fontId="8" fillId="2" borderId="1" xfId="4" applyFont="1" applyFill="1" applyBorder="1" applyAlignment="1" applyProtection="1">
      <alignment vertical="center" wrapText="1"/>
      <protection locked="0"/>
    </xf>
    <xf numFmtId="0" fontId="8" fillId="44" borderId="1" xfId="4" applyFont="1" applyFill="1" applyBorder="1" applyAlignment="1" applyProtection="1">
      <alignment horizontal="left" vertical="center" wrapText="1"/>
      <protection locked="0"/>
    </xf>
    <xf numFmtId="0" fontId="1" fillId="0" borderId="0" xfId="4507"/>
    <xf numFmtId="14" fontId="8" fillId="2" borderId="0" xfId="4952" applyNumberFormat="1" applyFont="1" applyFill="1" applyBorder="1" applyAlignment="1" applyProtection="1">
      <alignment horizontal="right" vertical="center"/>
      <protection locked="0"/>
    </xf>
    <xf numFmtId="0" fontId="18" fillId="0" borderId="1" xfId="15" applyFont="1" applyFill="1" applyBorder="1" applyAlignment="1" applyProtection="1">
      <alignment horizontal="center" vertical="center" wrapText="1"/>
      <protection locked="0"/>
    </xf>
    <xf numFmtId="0" fontId="20" fillId="0" borderId="1" xfId="15" applyFont="1" applyFill="1" applyBorder="1" applyAlignment="1" applyProtection="1">
      <alignment horizontal="center" vertical="center"/>
      <protection locked="0"/>
    </xf>
    <xf numFmtId="0" fontId="12" fillId="44" borderId="1" xfId="7" applyFont="1" applyFill="1" applyBorder="1" applyAlignment="1" applyProtection="1">
      <alignment vertical="center" wrapText="1"/>
      <protection locked="0"/>
    </xf>
    <xf numFmtId="49" fontId="20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" applyFont="1" applyFill="1" applyBorder="1" applyAlignment="1" applyProtection="1">
      <alignment horizontal="center" vertical="center" wrapText="1"/>
      <protection locked="0"/>
    </xf>
    <xf numFmtId="0" fontId="20" fillId="0" borderId="1" xfId="8" applyFont="1" applyFill="1" applyBorder="1" applyAlignment="1" applyProtection="1">
      <alignment horizontal="center" vertical="center" wrapText="1"/>
      <protection locked="0"/>
    </xf>
    <xf numFmtId="0" fontId="20" fillId="44" borderId="1" xfId="7" applyFont="1" applyFill="1" applyBorder="1" applyAlignment="1" applyProtection="1">
      <alignment horizontal="center" vertical="center" wrapText="1"/>
      <protection locked="0"/>
    </xf>
    <xf numFmtId="0" fontId="12" fillId="44" borderId="1" xfId="7" applyFont="1" applyFill="1" applyBorder="1" applyAlignment="1" applyProtection="1">
      <alignment horizontal="left" vertical="center" wrapText="1"/>
      <protection locked="0"/>
    </xf>
    <xf numFmtId="49" fontId="20" fillId="44" borderId="1" xfId="7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18" applyNumberFormat="1" applyFont="1" applyFill="1" applyBorder="1" applyAlignment="1" applyProtection="1">
      <alignment vertical="center"/>
      <protection locked="0"/>
    </xf>
    <xf numFmtId="0" fontId="26" fillId="0" borderId="0" xfId="18" applyFont="1" applyAlignment="1" applyProtection="1">
      <alignment vertical="center"/>
      <protection locked="0"/>
    </xf>
    <xf numFmtId="0" fontId="2" fillId="0" borderId="0" xfId="18" applyFont="1" applyAlignment="1" applyProtection="1">
      <alignment vertical="center"/>
      <protection locked="0"/>
    </xf>
    <xf numFmtId="0" fontId="2" fillId="0" borderId="0" xfId="18" applyFont="1" applyAlignment="1" applyProtection="1">
      <alignment horizontal="center" vertical="center"/>
      <protection locked="0"/>
    </xf>
    <xf numFmtId="0" fontId="26" fillId="0" borderId="0" xfId="4953" applyFont="1"/>
    <xf numFmtId="0" fontId="26" fillId="0" borderId="0" xfId="4953" applyFont="1" applyAlignment="1">
      <alignment horizontal="center"/>
    </xf>
    <xf numFmtId="49" fontId="18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 applyProtection="1">
      <alignment horizontal="center" vertical="center" wrapText="1"/>
      <protection locked="0"/>
    </xf>
    <xf numFmtId="49" fontId="20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4" applyFont="1" applyFill="1" applyBorder="1" applyAlignment="1" applyProtection="1">
      <alignment horizontal="center" vertical="center" wrapText="1"/>
      <protection locked="0"/>
    </xf>
    <xf numFmtId="0" fontId="20" fillId="0" borderId="1" xfId="5" applyFont="1" applyFill="1" applyBorder="1" applyAlignment="1" applyProtection="1">
      <alignment horizontal="center" vertical="center" wrapText="1"/>
      <protection locked="0"/>
    </xf>
    <xf numFmtId="0" fontId="8" fillId="0" borderId="1" xfId="4" applyFont="1" applyFill="1" applyBorder="1" applyAlignment="1" applyProtection="1">
      <alignment vertical="center" wrapText="1"/>
      <protection locked="0"/>
    </xf>
    <xf numFmtId="0" fontId="8" fillId="0" borderId="1" xfId="7" applyFont="1" applyFill="1" applyBorder="1" applyAlignment="1" applyProtection="1">
      <alignment vertical="center" wrapText="1"/>
      <protection locked="0"/>
    </xf>
    <xf numFmtId="0" fontId="8" fillId="0" borderId="1" xfId="7" applyFont="1" applyFill="1" applyBorder="1" applyAlignment="1" applyProtection="1">
      <alignment horizontal="left" vertical="center" wrapText="1"/>
      <protection locked="0"/>
    </xf>
    <xf numFmtId="0" fontId="8" fillId="0" borderId="1" xfId="4" applyFont="1" applyFill="1" applyBorder="1" applyAlignment="1" applyProtection="1">
      <alignment horizontal="left" vertical="center" wrapText="1"/>
      <protection locked="0"/>
    </xf>
    <xf numFmtId="0" fontId="8" fillId="44" borderId="1" xfId="4" applyFont="1" applyFill="1" applyBorder="1" applyAlignment="1" applyProtection="1">
      <alignment vertical="center" wrapText="1"/>
      <protection locked="0"/>
    </xf>
    <xf numFmtId="49" fontId="20" fillId="44" borderId="1" xfId="4" applyNumberFormat="1" applyFont="1" applyFill="1" applyBorder="1" applyAlignment="1" applyProtection="1">
      <alignment horizontal="center" vertical="center" wrapText="1"/>
      <protection locked="0"/>
    </xf>
    <xf numFmtId="0" fontId="20" fillId="44" borderId="1" xfId="4" applyFont="1" applyFill="1" applyBorder="1" applyAlignment="1" applyProtection="1">
      <alignment horizontal="center" vertical="center" wrapText="1"/>
      <protection locked="0"/>
    </xf>
    <xf numFmtId="0" fontId="20" fillId="44" borderId="1" xfId="5" applyFont="1" applyFill="1" applyBorder="1" applyAlignment="1" applyProtection="1">
      <alignment horizontal="center" vertical="center" wrapText="1"/>
      <protection locked="0"/>
    </xf>
    <xf numFmtId="0" fontId="8" fillId="44" borderId="1" xfId="7" applyFont="1" applyFill="1" applyBorder="1" applyAlignment="1" applyProtection="1">
      <alignment horizontal="left" vertical="center" wrapText="1"/>
      <protection locked="0"/>
    </xf>
    <xf numFmtId="0" fontId="8" fillId="44" borderId="1" xfId="7" applyFont="1" applyFill="1" applyBorder="1" applyAlignment="1" applyProtection="1">
      <alignment vertical="center" wrapText="1"/>
      <protection locked="0"/>
    </xf>
    <xf numFmtId="49" fontId="18" fillId="44" borderId="1" xfId="7" applyNumberFormat="1" applyFont="1" applyFill="1" applyBorder="1" applyAlignment="1" applyProtection="1">
      <alignment horizontal="center" vertical="center" wrapText="1"/>
      <protection locked="0"/>
    </xf>
    <xf numFmtId="0" fontId="18" fillId="44" borderId="1" xfId="7" applyFont="1" applyFill="1" applyBorder="1" applyAlignment="1" applyProtection="1">
      <alignment horizontal="center" vertical="center" wrapText="1"/>
      <protection locked="0"/>
    </xf>
    <xf numFmtId="0" fontId="12" fillId="44" borderId="1" xfId="4" applyFont="1" applyFill="1" applyBorder="1" applyAlignment="1" applyProtection="1">
      <alignment vertical="center" wrapText="1"/>
      <protection locked="0"/>
    </xf>
    <xf numFmtId="0" fontId="12" fillId="44" borderId="1" xfId="4" applyFont="1" applyFill="1" applyBorder="1" applyAlignment="1" applyProtection="1">
      <alignment horizontal="left" vertical="center" wrapText="1"/>
      <protection locked="0"/>
    </xf>
    <xf numFmtId="0" fontId="12" fillId="0" borderId="1" xfId="4" applyFont="1" applyFill="1" applyBorder="1" applyAlignment="1" applyProtection="1">
      <alignment vertical="center" wrapText="1"/>
      <protection locked="0"/>
    </xf>
    <xf numFmtId="0" fontId="2" fillId="0" borderId="0" xfId="4234"/>
    <xf numFmtId="0" fontId="16" fillId="0" borderId="1" xfId="4234" applyFont="1" applyBorder="1" applyAlignment="1">
      <alignment horizontal="center" vertical="center" wrapText="1"/>
    </xf>
    <xf numFmtId="49" fontId="16" fillId="0" borderId="1" xfId="4234" applyNumberFormat="1" applyFont="1" applyBorder="1" applyAlignment="1">
      <alignment horizontal="center" vertical="center"/>
    </xf>
    <xf numFmtId="0" fontId="16" fillId="0" borderId="1" xfId="4234" applyFont="1" applyBorder="1" applyAlignment="1">
      <alignment horizontal="center" vertical="center"/>
    </xf>
    <xf numFmtId="49" fontId="13" fillId="0" borderId="1" xfId="4954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4955" applyFont="1" applyFill="1" applyBorder="1" applyAlignment="1">
      <alignment horizontal="center" vertical="center" wrapText="1"/>
    </xf>
    <xf numFmtId="0" fontId="3" fillId="0" borderId="0" xfId="17" applyFont="1" applyBorder="1" applyAlignment="1" applyProtection="1">
      <alignment horizontal="center" vertical="center" wrapText="1"/>
      <protection locked="0"/>
    </xf>
    <xf numFmtId="0" fontId="18" fillId="0" borderId="0" xfId="15" applyFont="1" applyFill="1" applyBorder="1" applyAlignment="1" applyProtection="1">
      <alignment horizontal="center" vertical="center" wrapText="1"/>
      <protection locked="0"/>
    </xf>
    <xf numFmtId="0" fontId="20" fillId="0" borderId="0" xfId="15" applyFont="1" applyFill="1" applyBorder="1" applyAlignment="1" applyProtection="1">
      <alignment horizontal="center" vertical="center"/>
      <protection locked="0"/>
    </xf>
    <xf numFmtId="0" fontId="12" fillId="44" borderId="0" xfId="4" applyFont="1" applyFill="1" applyBorder="1" applyAlignment="1" applyProtection="1">
      <alignment vertical="center" wrapText="1"/>
      <protection locked="0"/>
    </xf>
    <xf numFmtId="49" fontId="18" fillId="44" borderId="0" xfId="4" applyNumberFormat="1" applyFont="1" applyFill="1" applyBorder="1" applyAlignment="1" applyProtection="1">
      <alignment horizontal="center" vertical="center" wrapText="1"/>
      <protection locked="0"/>
    </xf>
    <xf numFmtId="0" fontId="18" fillId="44" borderId="0" xfId="4" applyFont="1" applyFill="1" applyBorder="1" applyAlignment="1" applyProtection="1">
      <alignment horizontal="center" vertical="center" wrapText="1"/>
      <protection locked="0"/>
    </xf>
    <xf numFmtId="0" fontId="12" fillId="44" borderId="0" xfId="4" applyFont="1" applyFill="1" applyBorder="1" applyAlignment="1" applyProtection="1">
      <alignment horizontal="left" vertical="center" wrapText="1"/>
      <protection locked="0"/>
    </xf>
    <xf numFmtId="0" fontId="18" fillId="44" borderId="0" xfId="5" applyFont="1" applyFill="1" applyBorder="1" applyAlignment="1" applyProtection="1">
      <alignment horizontal="center" vertical="center" wrapText="1"/>
      <protection locked="0"/>
    </xf>
    <xf numFmtId="166" fontId="20" fillId="2" borderId="0" xfId="17" applyNumberFormat="1" applyFont="1" applyFill="1" applyBorder="1" applyAlignment="1" applyProtection="1">
      <alignment horizontal="center" vertical="center" wrapText="1"/>
      <protection locked="0"/>
    </xf>
    <xf numFmtId="165" fontId="7" fillId="0" borderId="0" xfId="13" applyNumberFormat="1" applyFont="1" applyBorder="1" applyAlignment="1" applyProtection="1">
      <alignment horizontal="center" vertical="center" wrapText="1"/>
      <protection locked="0"/>
    </xf>
    <xf numFmtId="0" fontId="11" fillId="0" borderId="0" xfId="17" applyFont="1" applyBorder="1" applyAlignment="1" applyProtection="1">
      <alignment horizontal="center" vertical="center" wrapText="1"/>
      <protection locked="0"/>
    </xf>
    <xf numFmtId="165" fontId="3" fillId="0" borderId="0" xfId="13" applyNumberFormat="1" applyFont="1" applyBorder="1" applyAlignment="1" applyProtection="1">
      <alignment horizontal="center" vertical="center" wrapText="1"/>
      <protection locked="0"/>
    </xf>
    <xf numFmtId="166" fontId="13" fillId="0" borderId="0" xfId="13" applyNumberFormat="1" applyFont="1" applyBorder="1" applyAlignment="1" applyProtection="1">
      <alignment horizontal="center" vertical="center" wrapText="1"/>
      <protection locked="0"/>
    </xf>
    <xf numFmtId="0" fontId="16" fillId="0" borderId="0" xfId="13" applyFont="1" applyBorder="1" applyAlignment="1" applyProtection="1">
      <alignment horizontal="center" vertical="center" wrapText="1"/>
      <protection locked="0"/>
    </xf>
    <xf numFmtId="165" fontId="12" fillId="0" borderId="0" xfId="13" applyNumberFormat="1" applyFont="1" applyBorder="1" applyAlignment="1" applyProtection="1">
      <alignment horizontal="center" vertical="center" wrapText="1"/>
      <protection locked="0"/>
    </xf>
    <xf numFmtId="0" fontId="9" fillId="0" borderId="0" xfId="13" applyFont="1" applyBorder="1" applyAlignment="1" applyProtection="1">
      <alignment horizontal="center" vertical="center" wrapText="1"/>
      <protection locked="0"/>
    </xf>
    <xf numFmtId="0" fontId="1" fillId="0" borderId="0" xfId="4159"/>
    <xf numFmtId="0" fontId="12" fillId="0" borderId="1" xfId="4" applyFont="1" applyFill="1" applyBorder="1" applyAlignment="1" applyProtection="1">
      <alignment horizontal="left" vertical="center" wrapText="1"/>
      <protection locked="0"/>
    </xf>
    <xf numFmtId="0" fontId="25" fillId="0" borderId="1" xfId="15" applyFont="1" applyFill="1" applyBorder="1" applyAlignment="1" applyProtection="1">
      <alignment horizontal="center" vertical="center"/>
      <protection locked="0"/>
    </xf>
    <xf numFmtId="0" fontId="25" fillId="0" borderId="0" xfId="15" applyFont="1" applyFill="1" applyBorder="1" applyAlignment="1" applyProtection="1">
      <alignment horizontal="center" vertical="center"/>
      <protection locked="0"/>
    </xf>
    <xf numFmtId="0" fontId="8" fillId="0" borderId="0" xfId="4" applyFont="1" applyFill="1" applyBorder="1" applyAlignment="1" applyProtection="1">
      <alignment vertical="center" wrapText="1"/>
      <protection locked="0"/>
    </xf>
    <xf numFmtId="49" fontId="18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4" applyFont="1" applyFill="1" applyBorder="1" applyAlignment="1" applyProtection="1">
      <alignment horizontal="center" vertical="center" wrapText="1"/>
      <protection locked="0"/>
    </xf>
    <xf numFmtId="0" fontId="8" fillId="0" borderId="0" xfId="4" applyFont="1" applyFill="1" applyBorder="1" applyAlignment="1" applyProtection="1">
      <alignment horizontal="left" vertical="center" wrapText="1"/>
      <protection locked="0"/>
    </xf>
    <xf numFmtId="0" fontId="18" fillId="0" borderId="0" xfId="5" applyFont="1" applyFill="1" applyBorder="1" applyAlignment="1" applyProtection="1">
      <alignment horizontal="center" vertical="center" wrapText="1"/>
      <protection locked="0"/>
    </xf>
    <xf numFmtId="0" fontId="10" fillId="0" borderId="0" xfId="17" applyFont="1" applyBorder="1" applyAlignment="1" applyProtection="1">
      <alignment horizontal="center" vertical="center" wrapText="1"/>
      <protection locked="0"/>
    </xf>
    <xf numFmtId="0" fontId="16" fillId="2" borderId="0" xfId="16" applyFont="1" applyFill="1" applyBorder="1" applyAlignment="1" applyProtection="1">
      <alignment horizontal="center" vertical="center" wrapText="1"/>
      <protection locked="0"/>
    </xf>
    <xf numFmtId="0" fontId="16" fillId="2" borderId="0" xfId="16" applyFont="1" applyFill="1" applyBorder="1" applyAlignment="1" applyProtection="1">
      <alignment horizontal="center" vertical="center" textRotation="90" wrapText="1"/>
      <protection locked="0"/>
    </xf>
    <xf numFmtId="0" fontId="9" fillId="0" borderId="0" xfId="16" applyFont="1" applyBorder="1" applyAlignment="1" applyProtection="1">
      <alignment horizontal="center" vertical="center" wrapText="1"/>
      <protection locked="0"/>
    </xf>
    <xf numFmtId="0" fontId="2" fillId="0" borderId="0" xfId="21" applyFont="1" applyAlignment="1" applyProtection="1">
      <alignment vertical="center"/>
      <protection locked="0"/>
    </xf>
    <xf numFmtId="0" fontId="21" fillId="0" borderId="0" xfId="21" applyFont="1" applyAlignment="1" applyProtection="1">
      <alignment vertical="center"/>
      <protection locked="0"/>
    </xf>
    <xf numFmtId="0" fontId="22" fillId="0" borderId="0" xfId="21" applyFont="1" applyAlignment="1" applyProtection="1">
      <alignment vertical="center"/>
      <protection locked="0"/>
    </xf>
    <xf numFmtId="0" fontId="8" fillId="0" borderId="0" xfId="18" applyFont="1" applyAlignment="1" applyProtection="1">
      <alignment horizontal="center"/>
      <protection locked="0"/>
    </xf>
    <xf numFmtId="0" fontId="16" fillId="0" borderId="0" xfId="21" applyFont="1" applyProtection="1">
      <protection locked="0"/>
    </xf>
    <xf numFmtId="0" fontId="16" fillId="0" borderId="0" xfId="21" applyFont="1" applyAlignment="1" applyProtection="1">
      <alignment wrapText="1"/>
      <protection locked="0"/>
    </xf>
    <xf numFmtId="0" fontId="16" fillId="0" borderId="0" xfId="21" applyFont="1" applyAlignment="1" applyProtection="1">
      <alignment shrinkToFit="1"/>
      <protection locked="0"/>
    </xf>
    <xf numFmtId="0" fontId="17" fillId="0" borderId="0" xfId="21" applyFont="1" applyProtection="1">
      <protection locked="0"/>
    </xf>
    <xf numFmtId="0" fontId="8" fillId="0" borderId="0" xfId="1" applyFont="1" applyAlignment="1" applyProtection="1">
      <alignment horizontal="right" vertical="center"/>
      <protection locked="0"/>
    </xf>
    <xf numFmtId="0" fontId="23" fillId="0" borderId="0" xfId="21" applyFont="1" applyProtection="1">
      <protection locked="0"/>
    </xf>
    <xf numFmtId="0" fontId="16" fillId="0" borderId="1" xfId="21" applyFont="1" applyFill="1" applyBorder="1" applyAlignment="1" applyProtection="1">
      <alignment horizontal="center" vertical="center" wrapText="1"/>
      <protection locked="0"/>
    </xf>
    <xf numFmtId="0" fontId="22" fillId="0" borderId="0" xfId="18" applyFont="1" applyFill="1" applyAlignment="1" applyProtection="1">
      <alignment vertical="center"/>
      <protection locked="0"/>
    </xf>
    <xf numFmtId="0" fontId="18" fillId="0" borderId="1" xfId="17" applyFont="1" applyFill="1" applyBorder="1" applyAlignment="1" applyProtection="1">
      <alignment horizontal="center" vertical="center" wrapText="1"/>
      <protection locked="0"/>
    </xf>
    <xf numFmtId="0" fontId="18" fillId="44" borderId="1" xfId="4956" applyFont="1" applyFill="1" applyBorder="1" applyAlignment="1" applyProtection="1">
      <alignment horizontal="center" vertical="center" wrapText="1"/>
      <protection locked="0"/>
    </xf>
    <xf numFmtId="0" fontId="25" fillId="0" borderId="1" xfId="4956" applyFont="1" applyFill="1" applyBorder="1" applyAlignment="1" applyProtection="1">
      <alignment horizontal="center" vertical="center"/>
      <protection locked="0"/>
    </xf>
    <xf numFmtId="2" fontId="18" fillId="0" borderId="1" xfId="17" applyNumberFormat="1" applyFont="1" applyFill="1" applyBorder="1" applyAlignment="1" applyProtection="1">
      <alignment horizontal="center" vertical="center" wrapText="1"/>
      <protection locked="0"/>
    </xf>
    <xf numFmtId="165" fontId="9" fillId="0" borderId="1" xfId="18" applyNumberFormat="1" applyFont="1" applyBorder="1" applyAlignment="1" applyProtection="1">
      <alignment horizontal="center" vertical="center" wrapText="1"/>
      <protection locked="0"/>
    </xf>
    <xf numFmtId="0" fontId="9" fillId="0" borderId="1" xfId="18" applyFont="1" applyBorder="1" applyAlignment="1" applyProtection="1">
      <alignment horizontal="center" vertical="center" wrapText="1"/>
      <protection locked="0"/>
    </xf>
    <xf numFmtId="2" fontId="4" fillId="0" borderId="1" xfId="18" applyNumberFormat="1" applyFont="1" applyBorder="1" applyAlignment="1" applyProtection="1">
      <alignment horizontal="center" vertical="center" wrapText="1"/>
      <protection locked="0"/>
    </xf>
    <xf numFmtId="0" fontId="20" fillId="0" borderId="0" xfId="17" applyFont="1" applyBorder="1" applyAlignment="1" applyProtection="1">
      <alignment horizontal="center" vertical="center" wrapText="1"/>
      <protection locked="0"/>
    </xf>
    <xf numFmtId="0" fontId="20" fillId="0" borderId="0" xfId="21" applyFont="1" applyFill="1" applyBorder="1" applyAlignment="1" applyProtection="1">
      <alignment horizontal="center" vertical="center"/>
      <protection locked="0"/>
    </xf>
    <xf numFmtId="0" fontId="10" fillId="2" borderId="0" xfId="4957" applyFont="1" applyFill="1" applyBorder="1" applyAlignment="1" applyProtection="1">
      <alignment horizontal="left" vertical="center" wrapText="1"/>
      <protection locked="0"/>
    </xf>
    <xf numFmtId="49" fontId="11" fillId="2" borderId="0" xfId="4958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4957" applyFont="1" applyFill="1" applyBorder="1" applyAlignment="1" applyProtection="1">
      <alignment horizontal="center" vertical="center" wrapText="1"/>
      <protection locked="0"/>
    </xf>
    <xf numFmtId="0" fontId="10" fillId="2" borderId="0" xfId="4957" applyFont="1" applyFill="1" applyBorder="1" applyAlignment="1" applyProtection="1">
      <alignment vertical="center" wrapText="1"/>
      <protection locked="0"/>
    </xf>
    <xf numFmtId="49" fontId="11" fillId="2" borderId="0" xfId="4957" applyNumberFormat="1" applyFont="1" applyFill="1" applyBorder="1" applyAlignment="1" applyProtection="1">
      <alignment horizontal="center" vertical="center" wrapText="1"/>
      <protection locked="0"/>
    </xf>
    <xf numFmtId="49" fontId="11" fillId="2" borderId="0" xfId="4959" applyNumberFormat="1" applyFont="1" applyFill="1" applyBorder="1" applyAlignment="1" applyProtection="1">
      <alignment horizontal="left" vertical="center" wrapText="1"/>
      <protection locked="0"/>
    </xf>
    <xf numFmtId="0" fontId="11" fillId="2" borderId="0" xfId="4957" applyFont="1" applyFill="1" applyBorder="1" applyAlignment="1" applyProtection="1">
      <alignment horizontal="left" vertical="center" wrapText="1"/>
      <protection locked="0"/>
    </xf>
    <xf numFmtId="2" fontId="11" fillId="0" borderId="0" xfId="18" applyNumberFormat="1" applyFont="1" applyBorder="1" applyAlignment="1" applyProtection="1">
      <alignment horizontal="center" vertical="center" wrapText="1"/>
      <protection locked="0"/>
    </xf>
    <xf numFmtId="2" fontId="59" fillId="0" borderId="0" xfId="18" applyNumberFormat="1" applyFont="1" applyBorder="1" applyAlignment="1" applyProtection="1">
      <alignment horizontal="center" vertical="center" wrapText="1"/>
      <protection locked="0"/>
    </xf>
    <xf numFmtId="0" fontId="10" fillId="0" borderId="0" xfId="18" applyFont="1" applyBorder="1" applyAlignment="1" applyProtection="1">
      <alignment horizontal="center" vertical="center" wrapText="1"/>
      <protection locked="0"/>
    </xf>
    <xf numFmtId="2" fontId="10" fillId="0" borderId="0" xfId="18" applyNumberFormat="1" applyFont="1" applyBorder="1" applyAlignment="1" applyProtection="1">
      <alignment horizontal="center" vertical="center" wrapText="1"/>
      <protection locked="0"/>
    </xf>
    <xf numFmtId="0" fontId="24" fillId="0" borderId="0" xfId="18" applyFont="1" applyAlignment="1" applyProtection="1">
      <alignment vertical="center"/>
      <protection locked="0"/>
    </xf>
    <xf numFmtId="0" fontId="20" fillId="0" borderId="0" xfId="18" applyFont="1" applyAlignment="1" applyProtection="1">
      <alignment vertical="center"/>
      <protection locked="0"/>
    </xf>
    <xf numFmtId="0" fontId="20" fillId="0" borderId="0" xfId="18" applyFont="1" applyBorder="1" applyAlignment="1" applyProtection="1">
      <alignment vertical="center"/>
      <protection locked="0"/>
    </xf>
    <xf numFmtId="0" fontId="2" fillId="0" borderId="0" xfId="4953"/>
    <xf numFmtId="0" fontId="16" fillId="0" borderId="1" xfId="4953" applyFont="1" applyBorder="1" applyAlignment="1">
      <alignment horizontal="center" vertical="center" wrapText="1"/>
    </xf>
    <xf numFmtId="0" fontId="16" fillId="0" borderId="1" xfId="4953" applyFont="1" applyBorder="1" applyAlignment="1">
      <alignment horizontal="center" vertical="center"/>
    </xf>
    <xf numFmtId="0" fontId="2" fillId="0" borderId="1" xfId="4953" applyBorder="1"/>
    <xf numFmtId="49" fontId="20" fillId="44" borderId="0" xfId="7" applyNumberFormat="1" applyFont="1" applyFill="1" applyBorder="1" applyAlignment="1" applyProtection="1">
      <alignment horizontal="center" vertical="center" wrapText="1"/>
      <protection locked="0"/>
    </xf>
    <xf numFmtId="0" fontId="20" fillId="44" borderId="0" xfId="4" applyFont="1" applyFill="1" applyBorder="1" applyAlignment="1" applyProtection="1">
      <alignment horizontal="center" vertical="center" wrapText="1"/>
      <protection locked="0"/>
    </xf>
    <xf numFmtId="49" fontId="20" fillId="44" borderId="0" xfId="4" applyNumberFormat="1" applyFont="1" applyFill="1" applyBorder="1" applyAlignment="1" applyProtection="1">
      <alignment horizontal="center" vertical="center" wrapText="1"/>
      <protection locked="0"/>
    </xf>
    <xf numFmtId="0" fontId="20" fillId="44" borderId="0" xfId="5" applyFont="1" applyFill="1" applyBorder="1" applyAlignment="1" applyProtection="1">
      <alignment horizontal="center" vertical="center" wrapText="1"/>
      <protection locked="0"/>
    </xf>
    <xf numFmtId="0" fontId="18" fillId="2" borderId="1" xfId="16" applyFont="1" applyFill="1" applyBorder="1" applyAlignment="1" applyProtection="1">
      <alignment horizontal="center" vertical="center" wrapText="1"/>
      <protection locked="0"/>
    </xf>
    <xf numFmtId="0" fontId="20" fillId="2" borderId="1" xfId="5" applyFont="1" applyFill="1" applyBorder="1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8" fillId="0" borderId="0" xfId="1" applyFont="1" applyAlignment="1" applyProtection="1">
      <alignment horizontal="center" vertical="center" wrapText="1"/>
      <protection locked="0"/>
    </xf>
    <xf numFmtId="0" fontId="9" fillId="0" borderId="0" xfId="1" applyFont="1" applyAlignment="1" applyProtection="1">
      <alignment horizontal="center" vertical="center"/>
      <protection locked="0"/>
    </xf>
    <xf numFmtId="0" fontId="5" fillId="0" borderId="0" xfId="13" applyFont="1" applyFill="1" applyAlignment="1" applyProtection="1">
      <alignment horizontal="center" vertical="center" wrapText="1"/>
      <protection locked="0"/>
    </xf>
    <xf numFmtId="0" fontId="4" fillId="0" borderId="0" xfId="14" applyFont="1" applyAlignment="1" applyProtection="1">
      <alignment horizontal="center" vertical="center" wrapText="1"/>
      <protection locked="0"/>
    </xf>
    <xf numFmtId="0" fontId="4" fillId="0" borderId="0" xfId="13" applyFont="1" applyAlignment="1" applyProtection="1">
      <alignment horizontal="center" vertical="center" wrapText="1"/>
      <protection locked="0"/>
    </xf>
    <xf numFmtId="0" fontId="9" fillId="0" borderId="0" xfId="14" applyFont="1" applyAlignment="1" applyProtection="1">
      <alignment horizontal="center" vertical="center" wrapText="1"/>
      <protection locked="0"/>
    </xf>
    <xf numFmtId="0" fontId="4" fillId="0" borderId="0" xfId="7" applyFont="1" applyAlignment="1" applyProtection="1">
      <alignment horizontal="center" vertical="center"/>
      <protection locked="0"/>
    </xf>
    <xf numFmtId="165" fontId="16" fillId="2" borderId="1" xfId="16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16" applyFont="1" applyFill="1" applyBorder="1" applyAlignment="1" applyProtection="1">
      <alignment horizontal="center" vertical="center" wrapText="1"/>
      <protection locked="0"/>
    </xf>
    <xf numFmtId="0" fontId="8" fillId="2" borderId="1" xfId="17" applyFont="1" applyFill="1" applyBorder="1" applyAlignment="1" applyProtection="1">
      <alignment horizontal="center" vertical="center"/>
      <protection locked="0"/>
    </xf>
    <xf numFmtId="0" fontId="4" fillId="0" borderId="0" xfId="7" applyFont="1" applyAlignment="1" applyProtection="1">
      <alignment horizontal="center" vertical="center" wrapText="1"/>
      <protection locked="0"/>
    </xf>
    <xf numFmtId="0" fontId="5" fillId="0" borderId="0" xfId="7" applyFont="1" applyAlignment="1" applyProtection="1">
      <alignment horizontal="center" vertical="center" wrapText="1"/>
      <protection locked="0"/>
    </xf>
    <xf numFmtId="0" fontId="10" fillId="2" borderId="1" xfId="16" applyFont="1" applyFill="1" applyBorder="1" applyAlignment="1" applyProtection="1">
      <alignment horizontal="center" vertical="center" textRotation="90" wrapText="1"/>
      <protection locked="0"/>
    </xf>
    <xf numFmtId="0" fontId="4" fillId="0" borderId="0" xfId="13" applyFont="1" applyAlignment="1" applyProtection="1">
      <alignment horizontal="center" vertical="center"/>
      <protection locked="0"/>
    </xf>
    <xf numFmtId="0" fontId="16" fillId="2" borderId="1" xfId="16" applyFont="1" applyFill="1" applyBorder="1" applyAlignment="1" applyProtection="1">
      <alignment horizontal="center" vertical="center" textRotation="90" wrapText="1"/>
      <protection locked="0"/>
    </xf>
    <xf numFmtId="0" fontId="19" fillId="2" borderId="1" xfId="16" applyFont="1" applyFill="1" applyBorder="1" applyAlignment="1" applyProtection="1">
      <alignment horizontal="center" vertical="center" textRotation="90" wrapText="1"/>
      <protection locked="0"/>
    </xf>
    <xf numFmtId="0" fontId="3" fillId="0" borderId="0" xfId="13" applyFont="1" applyFill="1" applyAlignment="1" applyProtection="1">
      <alignment horizontal="center" vertical="center" wrapText="1"/>
      <protection locked="0"/>
    </xf>
    <xf numFmtId="0" fontId="2" fillId="0" borderId="0" xfId="4234"/>
    <xf numFmtId="0" fontId="9" fillId="0" borderId="6" xfId="9" applyFont="1" applyFill="1" applyBorder="1" applyAlignment="1" applyProtection="1">
      <alignment horizontal="center" vertical="center" wrapText="1"/>
      <protection locked="0"/>
    </xf>
    <xf numFmtId="0" fontId="9" fillId="0" borderId="8" xfId="9" applyFont="1" applyFill="1" applyBorder="1" applyAlignment="1" applyProtection="1">
      <alignment horizontal="center" vertical="center" wrapText="1"/>
      <protection locked="0"/>
    </xf>
    <xf numFmtId="0" fontId="9" fillId="0" borderId="10" xfId="9" applyFont="1" applyFill="1" applyBorder="1" applyAlignment="1" applyProtection="1">
      <alignment horizontal="center" vertical="center" wrapText="1"/>
      <protection locked="0"/>
    </xf>
    <xf numFmtId="0" fontId="16" fillId="0" borderId="1" xfId="14" applyFont="1" applyBorder="1" applyAlignment="1" applyProtection="1">
      <alignment horizontal="center" vertical="center" textRotation="90" wrapText="1"/>
      <protection locked="0"/>
    </xf>
    <xf numFmtId="0" fontId="10" fillId="0" borderId="1" xfId="14" applyFont="1" applyBorder="1" applyAlignment="1" applyProtection="1">
      <alignment horizontal="center" vertical="center" textRotation="90" wrapText="1"/>
      <protection locked="0"/>
    </xf>
    <xf numFmtId="165" fontId="16" fillId="0" borderId="1" xfId="14" applyNumberFormat="1" applyFont="1" applyBorder="1" applyAlignment="1" applyProtection="1">
      <alignment horizontal="center" vertical="center" wrapText="1"/>
      <protection locked="0"/>
    </xf>
    <xf numFmtId="0" fontId="8" fillId="0" borderId="2" xfId="17" applyFont="1" applyBorder="1" applyAlignment="1" applyProtection="1">
      <alignment horizontal="center" vertical="center"/>
      <protection locked="0"/>
    </xf>
    <xf numFmtId="0" fontId="8" fillId="0" borderId="3" xfId="17" applyFont="1" applyBorder="1" applyAlignment="1" applyProtection="1">
      <alignment horizontal="center" vertical="center"/>
      <protection locked="0"/>
    </xf>
    <xf numFmtId="0" fontId="8" fillId="0" borderId="4" xfId="17" applyFont="1" applyBorder="1" applyAlignment="1" applyProtection="1">
      <alignment horizontal="center" vertical="center"/>
      <protection locked="0"/>
    </xf>
    <xf numFmtId="0" fontId="10" fillId="0" borderId="5" xfId="14" applyFont="1" applyBorder="1" applyAlignment="1" applyProtection="1">
      <alignment horizontal="center" vertical="center" textRotation="90" wrapText="1"/>
      <protection locked="0"/>
    </xf>
    <xf numFmtId="0" fontId="10" fillId="0" borderId="7" xfId="14" applyFont="1" applyBorder="1" applyAlignment="1" applyProtection="1">
      <alignment horizontal="center" vertical="center" textRotation="90" wrapText="1"/>
      <protection locked="0"/>
    </xf>
    <xf numFmtId="0" fontId="10" fillId="0" borderId="9" xfId="14" applyFont="1" applyBorder="1" applyAlignment="1" applyProtection="1">
      <alignment horizontal="center" vertical="center" textRotation="90" wrapText="1"/>
      <protection locked="0"/>
    </xf>
    <xf numFmtId="0" fontId="10" fillId="0" borderId="6" xfId="14" applyFont="1" applyBorder="1" applyAlignment="1" applyProtection="1">
      <alignment horizontal="center" vertical="center" textRotation="90" wrapText="1"/>
      <protection locked="0"/>
    </xf>
    <xf numFmtId="0" fontId="10" fillId="0" borderId="8" xfId="14" applyFont="1" applyBorder="1" applyAlignment="1" applyProtection="1">
      <alignment horizontal="center" vertical="center" textRotation="90" wrapText="1"/>
      <protection locked="0"/>
    </xf>
    <xf numFmtId="0" fontId="10" fillId="0" borderId="10" xfId="14" applyFont="1" applyBorder="1" applyAlignment="1" applyProtection="1">
      <alignment horizontal="center" vertical="center" textRotation="90" wrapText="1"/>
      <protection locked="0"/>
    </xf>
    <xf numFmtId="0" fontId="16" fillId="0" borderId="1" xfId="14" applyFont="1" applyBorder="1" applyAlignment="1" applyProtection="1">
      <alignment horizontal="center" vertical="center" wrapText="1"/>
      <protection locked="0"/>
    </xf>
    <xf numFmtId="0" fontId="8" fillId="0" borderId="1" xfId="17" applyFont="1" applyBorder="1" applyAlignment="1" applyProtection="1">
      <alignment horizontal="center" vertical="center"/>
      <protection locked="0"/>
    </xf>
    <xf numFmtId="0" fontId="8" fillId="0" borderId="6" xfId="17" applyFont="1" applyBorder="1" applyAlignment="1" applyProtection="1">
      <alignment horizontal="center" vertical="center" textRotation="90" wrapText="1"/>
      <protection locked="0"/>
    </xf>
    <xf numFmtId="0" fontId="8" fillId="0" borderId="8" xfId="17" applyFont="1" applyBorder="1" applyAlignment="1" applyProtection="1">
      <alignment horizontal="center" vertical="center" textRotation="90"/>
      <protection locked="0"/>
    </xf>
    <xf numFmtId="0" fontId="8" fillId="0" borderId="10" xfId="17" applyFont="1" applyBorder="1" applyAlignment="1" applyProtection="1">
      <alignment horizontal="center" vertical="center" textRotation="90"/>
      <protection locked="0"/>
    </xf>
    <xf numFmtId="0" fontId="4" fillId="44" borderId="0" xfId="7" applyFont="1" applyFill="1" applyAlignment="1" applyProtection="1">
      <alignment horizontal="center" vertical="center"/>
      <protection locked="0"/>
    </xf>
    <xf numFmtId="0" fontId="9" fillId="0" borderId="0" xfId="7" applyFont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 wrapText="1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0" fontId="20" fillId="0" borderId="0" xfId="13" applyFont="1" applyAlignment="1" applyProtection="1">
      <alignment horizontal="center" vertical="center"/>
      <protection locked="0"/>
    </xf>
    <xf numFmtId="0" fontId="16" fillId="0" borderId="1" xfId="18" applyFont="1" applyFill="1" applyBorder="1" applyAlignment="1" applyProtection="1">
      <alignment horizontal="center" vertical="center" wrapText="1"/>
      <protection locked="0"/>
    </xf>
    <xf numFmtId="0" fontId="16" fillId="0" borderId="1" xfId="18" applyFont="1" applyFill="1" applyBorder="1" applyAlignment="1" applyProtection="1">
      <alignment horizontal="center" vertical="center" textRotation="90" wrapText="1"/>
      <protection locked="0"/>
    </xf>
    <xf numFmtId="0" fontId="20" fillId="0" borderId="0" xfId="21" applyFont="1" applyAlignment="1" applyProtection="1">
      <alignment horizontal="center" vertical="center" wrapText="1"/>
      <protection locked="0"/>
    </xf>
    <xf numFmtId="0" fontId="16" fillId="0" borderId="1" xfId="21" applyFont="1" applyFill="1" applyBorder="1" applyAlignment="1" applyProtection="1">
      <alignment horizontal="center" vertical="center" wrapText="1"/>
      <protection locked="0"/>
    </xf>
    <xf numFmtId="0" fontId="8" fillId="0" borderId="1" xfId="17" applyFont="1" applyFill="1" applyBorder="1" applyAlignment="1" applyProtection="1">
      <alignment horizontal="center" vertical="center"/>
      <protection locked="0"/>
    </xf>
    <xf numFmtId="0" fontId="13" fillId="0" borderId="0" xfId="13" applyFont="1" applyAlignment="1" applyProtection="1">
      <alignment horizontal="center"/>
      <protection locked="0"/>
    </xf>
    <xf numFmtId="0" fontId="16" fillId="0" borderId="1" xfId="21" applyFont="1" applyFill="1" applyBorder="1" applyAlignment="1" applyProtection="1">
      <alignment horizontal="center" vertical="center" textRotation="90" wrapText="1"/>
      <protection locked="0"/>
    </xf>
    <xf numFmtId="0" fontId="10" fillId="0" borderId="1" xfId="21" applyFont="1" applyFill="1" applyBorder="1" applyAlignment="1" applyProtection="1">
      <alignment horizontal="center" vertical="center" textRotation="90" wrapText="1"/>
      <protection locked="0"/>
    </xf>
    <xf numFmtId="0" fontId="3" fillId="0" borderId="0" xfId="13" applyFont="1" applyAlignment="1" applyProtection="1">
      <alignment horizontal="center" vertical="center" wrapText="1"/>
      <protection locked="0"/>
    </xf>
    <xf numFmtId="0" fontId="12" fillId="0" borderId="0" xfId="21" applyFont="1" applyAlignment="1" applyProtection="1">
      <alignment horizontal="center" vertical="center"/>
      <protection locked="0"/>
    </xf>
    <xf numFmtId="0" fontId="3" fillId="0" borderId="0" xfId="13" applyFont="1" applyFill="1" applyAlignment="1" applyProtection="1">
      <alignment horizontal="center" wrapText="1"/>
      <protection locked="0"/>
    </xf>
    <xf numFmtId="0" fontId="2" fillId="0" borderId="0" xfId="4953"/>
    <xf numFmtId="0" fontId="27" fillId="0" borderId="0" xfId="23" applyFont="1" applyAlignment="1">
      <alignment horizontal="center" vertical="center" wrapText="1"/>
    </xf>
    <xf numFmtId="0" fontId="31" fillId="0" borderId="0" xfId="23" applyFont="1" applyAlignment="1">
      <alignment horizontal="center"/>
    </xf>
  </cellXfs>
  <cellStyles count="4960">
    <cellStyle name="20% — акцент1" xfId="24"/>
    <cellStyle name="20% - Акцент1 10" xfId="25"/>
    <cellStyle name="20% — акцент1 10" xfId="26"/>
    <cellStyle name="20% - Акцент1 10 2" xfId="27"/>
    <cellStyle name="20% - Акцент1 10 2 2" xfId="28"/>
    <cellStyle name="20% - Акцент1 10 3" xfId="29"/>
    <cellStyle name="20% - Акцент1 10 4" xfId="30"/>
    <cellStyle name="20% - Акцент1 10 5" xfId="31"/>
    <cellStyle name="20% - Акцент1 11" xfId="32"/>
    <cellStyle name="20% - Акцент1 11 2" xfId="33"/>
    <cellStyle name="20% - Акцент1 12" xfId="34"/>
    <cellStyle name="20% - Акцент1 12 2" xfId="35"/>
    <cellStyle name="20% - Акцент1 2" xfId="36"/>
    <cellStyle name="20% — акцент1 2" xfId="37"/>
    <cellStyle name="20% - Акцент1 2 2" xfId="38"/>
    <cellStyle name="20% — акцент1 2 2" xfId="39"/>
    <cellStyle name="20% - Акцент1 2 2 2" xfId="40"/>
    <cellStyle name="20% - Акцент1 2 2 2 2" xfId="41"/>
    <cellStyle name="20% - Акцент1 2 2 3" xfId="42"/>
    <cellStyle name="20% - Акцент1 2 2 4" xfId="43"/>
    <cellStyle name="20% - Акцент1 2 2 5" xfId="44"/>
    <cellStyle name="20% - Акцент1 2 3" xfId="45"/>
    <cellStyle name="20% — акцент1 2 3" xfId="46"/>
    <cellStyle name="20% - Акцент1 2 3 2" xfId="47"/>
    <cellStyle name="20% - Акцент1 2 3 2 2" xfId="48"/>
    <cellStyle name="20% - Акцент1 2 3 3" xfId="49"/>
    <cellStyle name="20% - Акцент1 2 3 4" xfId="50"/>
    <cellStyle name="20% - Акцент1 2 4" xfId="51"/>
    <cellStyle name="20% - Акцент1 2 4 2" xfId="52"/>
    <cellStyle name="20% - Акцент1 2 5" xfId="53"/>
    <cellStyle name="20% - Акцент1 2 5 2" xfId="54"/>
    <cellStyle name="20% - Акцент1 2 6" xfId="55"/>
    <cellStyle name="20% - Акцент1 2 6 2" xfId="56"/>
    <cellStyle name="20% - Акцент1 2 7" xfId="57"/>
    <cellStyle name="20% - Акцент1 2 8" xfId="58"/>
    <cellStyle name="20% - Акцент1 2 9" xfId="59"/>
    <cellStyle name="20% - Акцент1 2_29-30 мая" xfId="60"/>
    <cellStyle name="20% - Акцент1 3" xfId="61"/>
    <cellStyle name="20% — акцент1 3" xfId="62"/>
    <cellStyle name="20% - Акцент1 3 2" xfId="63"/>
    <cellStyle name="20% - Акцент1 3 2 2" xfId="64"/>
    <cellStyle name="20% - Акцент1 3 3" xfId="65"/>
    <cellStyle name="20% - Акцент1 3 3 2" xfId="66"/>
    <cellStyle name="20% - Акцент1 3 4" xfId="67"/>
    <cellStyle name="20% - Акцент1 3 5" xfId="68"/>
    <cellStyle name="20% - Акцент1 3 6" xfId="69"/>
    <cellStyle name="20% - Акцент1 4" xfId="70"/>
    <cellStyle name="20% — акцент1 4" xfId="71"/>
    <cellStyle name="20% - Акцент1 4 2" xfId="72"/>
    <cellStyle name="20% - Акцент1 4 2 2" xfId="73"/>
    <cellStyle name="20% - Акцент1 4 3" xfId="74"/>
    <cellStyle name="20% - Акцент1 4 4" xfId="75"/>
    <cellStyle name="20% - Акцент1 4 5" xfId="76"/>
    <cellStyle name="20% - Акцент1 5" xfId="77"/>
    <cellStyle name="20% — акцент1 5" xfId="78"/>
    <cellStyle name="20% - Акцент1 5 2" xfId="79"/>
    <cellStyle name="20% - Акцент1 5 2 2" xfId="80"/>
    <cellStyle name="20% - Акцент1 5 3" xfId="81"/>
    <cellStyle name="20% - Акцент1 5 4" xfId="82"/>
    <cellStyle name="20% - Акцент1 5 5" xfId="83"/>
    <cellStyle name="20% - Акцент1 6" xfId="84"/>
    <cellStyle name="20% — акцент1 6" xfId="85"/>
    <cellStyle name="20% - Акцент1 6 2" xfId="86"/>
    <cellStyle name="20% - Акцент1 6 2 2" xfId="87"/>
    <cellStyle name="20% - Акцент1 6 3" xfId="88"/>
    <cellStyle name="20% - Акцент1 6 4" xfId="89"/>
    <cellStyle name="20% - Акцент1 6 5" xfId="90"/>
    <cellStyle name="20% - Акцент1 7" xfId="91"/>
    <cellStyle name="20% — акцент1 7" xfId="92"/>
    <cellStyle name="20% - Акцент1 7 2" xfId="93"/>
    <cellStyle name="20% - Акцент1 7 2 2" xfId="94"/>
    <cellStyle name="20% - Акцент1 7 3" xfId="95"/>
    <cellStyle name="20% - Акцент1 7 4" xfId="96"/>
    <cellStyle name="20% - Акцент1 7 5" xfId="97"/>
    <cellStyle name="20% - Акцент1 8" xfId="98"/>
    <cellStyle name="20% — акцент1 8" xfId="99"/>
    <cellStyle name="20% - Акцент1 8 2" xfId="100"/>
    <cellStyle name="20% - Акцент1 8 2 2" xfId="101"/>
    <cellStyle name="20% - Акцент1 8 3" xfId="102"/>
    <cellStyle name="20% - Акцент1 8 4" xfId="103"/>
    <cellStyle name="20% - Акцент1 8 5" xfId="104"/>
    <cellStyle name="20% - Акцент1 9" xfId="105"/>
    <cellStyle name="20% — акцент1 9" xfId="106"/>
    <cellStyle name="20% - Акцент1 9 2" xfId="107"/>
    <cellStyle name="20% - Акцент1 9 2 2" xfId="108"/>
    <cellStyle name="20% - Акцент1 9 3" xfId="109"/>
    <cellStyle name="20% - Акцент1 9 4" xfId="110"/>
    <cellStyle name="20% - Акцент1 9 5" xfId="111"/>
    <cellStyle name="20% — акцент2" xfId="112"/>
    <cellStyle name="20% - Акцент2 10" xfId="113"/>
    <cellStyle name="20% — акцент2 10" xfId="114"/>
    <cellStyle name="20% - Акцент2 10 2" xfId="115"/>
    <cellStyle name="20% - Акцент2 10 2 2" xfId="116"/>
    <cellStyle name="20% - Акцент2 10 3" xfId="117"/>
    <cellStyle name="20% - Акцент2 10 4" xfId="118"/>
    <cellStyle name="20% - Акцент2 10 5" xfId="119"/>
    <cellStyle name="20% - Акцент2 11" xfId="120"/>
    <cellStyle name="20% - Акцент2 11 2" xfId="121"/>
    <cellStyle name="20% - Акцент2 12" xfId="122"/>
    <cellStyle name="20% - Акцент2 12 2" xfId="123"/>
    <cellStyle name="20% - Акцент2 2" xfId="124"/>
    <cellStyle name="20% — акцент2 2" xfId="125"/>
    <cellStyle name="20% - Акцент2 2 2" xfId="126"/>
    <cellStyle name="20% — акцент2 2 2" xfId="127"/>
    <cellStyle name="20% - Акцент2 2 2 2" xfId="128"/>
    <cellStyle name="20% - Акцент2 2 2 2 2" xfId="129"/>
    <cellStyle name="20% - Акцент2 2 2 3" xfId="130"/>
    <cellStyle name="20% - Акцент2 2 2 4" xfId="131"/>
    <cellStyle name="20% - Акцент2 2 2 5" xfId="132"/>
    <cellStyle name="20% - Акцент2 2 3" xfId="133"/>
    <cellStyle name="20% — акцент2 2 3" xfId="134"/>
    <cellStyle name="20% - Акцент2 2 3 2" xfId="135"/>
    <cellStyle name="20% - Акцент2 2 3 2 2" xfId="136"/>
    <cellStyle name="20% - Акцент2 2 3 3" xfId="137"/>
    <cellStyle name="20% - Акцент2 2 3 4" xfId="138"/>
    <cellStyle name="20% - Акцент2 2 4" xfId="139"/>
    <cellStyle name="20% - Акцент2 2 4 2" xfId="140"/>
    <cellStyle name="20% - Акцент2 2 5" xfId="141"/>
    <cellStyle name="20% - Акцент2 2 5 2" xfId="142"/>
    <cellStyle name="20% - Акцент2 2 6" xfId="143"/>
    <cellStyle name="20% - Акцент2 2 6 2" xfId="144"/>
    <cellStyle name="20% - Акцент2 2 7" xfId="145"/>
    <cellStyle name="20% - Акцент2 2 8" xfId="146"/>
    <cellStyle name="20% - Акцент2 2 9" xfId="147"/>
    <cellStyle name="20% - Акцент2 2_29-30 мая" xfId="148"/>
    <cellStyle name="20% - Акцент2 3" xfId="149"/>
    <cellStyle name="20% — акцент2 3" xfId="150"/>
    <cellStyle name="20% - Акцент2 3 2" xfId="151"/>
    <cellStyle name="20% - Акцент2 3 2 2" xfId="152"/>
    <cellStyle name="20% - Акцент2 3 3" xfId="153"/>
    <cellStyle name="20% - Акцент2 3 3 2" xfId="154"/>
    <cellStyle name="20% - Акцент2 3 4" xfId="155"/>
    <cellStyle name="20% - Акцент2 3 5" xfId="156"/>
    <cellStyle name="20% - Акцент2 3 6" xfId="157"/>
    <cellStyle name="20% - Акцент2 4" xfId="158"/>
    <cellStyle name="20% — акцент2 4" xfId="159"/>
    <cellStyle name="20% - Акцент2 4 2" xfId="160"/>
    <cellStyle name="20% - Акцент2 4 2 2" xfId="161"/>
    <cellStyle name="20% - Акцент2 4 3" xfId="162"/>
    <cellStyle name="20% - Акцент2 4 4" xfId="163"/>
    <cellStyle name="20% - Акцент2 4 5" xfId="164"/>
    <cellStyle name="20% - Акцент2 5" xfId="165"/>
    <cellStyle name="20% — акцент2 5" xfId="166"/>
    <cellStyle name="20% - Акцент2 5 2" xfId="167"/>
    <cellStyle name="20% - Акцент2 5 2 2" xfId="168"/>
    <cellStyle name="20% - Акцент2 5 3" xfId="169"/>
    <cellStyle name="20% - Акцент2 5 4" xfId="170"/>
    <cellStyle name="20% - Акцент2 5 5" xfId="171"/>
    <cellStyle name="20% - Акцент2 6" xfId="172"/>
    <cellStyle name="20% — акцент2 6" xfId="173"/>
    <cellStyle name="20% - Акцент2 6 2" xfId="174"/>
    <cellStyle name="20% - Акцент2 6 2 2" xfId="175"/>
    <cellStyle name="20% - Акцент2 6 3" xfId="176"/>
    <cellStyle name="20% - Акцент2 6 4" xfId="177"/>
    <cellStyle name="20% - Акцент2 6 5" xfId="178"/>
    <cellStyle name="20% - Акцент2 7" xfId="179"/>
    <cellStyle name="20% — акцент2 7" xfId="180"/>
    <cellStyle name="20% - Акцент2 7 2" xfId="181"/>
    <cellStyle name="20% - Акцент2 7 2 2" xfId="182"/>
    <cellStyle name="20% - Акцент2 7 3" xfId="183"/>
    <cellStyle name="20% - Акцент2 7 4" xfId="184"/>
    <cellStyle name="20% - Акцент2 7 5" xfId="185"/>
    <cellStyle name="20% - Акцент2 8" xfId="186"/>
    <cellStyle name="20% — акцент2 8" xfId="187"/>
    <cellStyle name="20% - Акцент2 8 2" xfId="188"/>
    <cellStyle name="20% - Акцент2 8 2 2" xfId="189"/>
    <cellStyle name="20% - Акцент2 8 3" xfId="190"/>
    <cellStyle name="20% - Акцент2 8 4" xfId="191"/>
    <cellStyle name="20% - Акцент2 8 5" xfId="192"/>
    <cellStyle name="20% - Акцент2 9" xfId="193"/>
    <cellStyle name="20% — акцент2 9" xfId="194"/>
    <cellStyle name="20% - Акцент2 9 2" xfId="195"/>
    <cellStyle name="20% - Акцент2 9 2 2" xfId="196"/>
    <cellStyle name="20% - Акцент2 9 3" xfId="197"/>
    <cellStyle name="20% - Акцент2 9 4" xfId="198"/>
    <cellStyle name="20% - Акцент2 9 5" xfId="199"/>
    <cellStyle name="20% — акцент3" xfId="200"/>
    <cellStyle name="20% - Акцент3 10" xfId="201"/>
    <cellStyle name="20% — акцент3 10" xfId="202"/>
    <cellStyle name="20% - Акцент3 10 2" xfId="203"/>
    <cellStyle name="20% - Акцент3 10 2 2" xfId="204"/>
    <cellStyle name="20% - Акцент3 10 3" xfId="205"/>
    <cellStyle name="20% - Акцент3 10 4" xfId="206"/>
    <cellStyle name="20% - Акцент3 10 5" xfId="207"/>
    <cellStyle name="20% - Акцент3 11" xfId="208"/>
    <cellStyle name="20% - Акцент3 11 2" xfId="209"/>
    <cellStyle name="20% - Акцент3 12" xfId="210"/>
    <cellStyle name="20% - Акцент3 12 2" xfId="211"/>
    <cellStyle name="20% - Акцент3 2" xfId="212"/>
    <cellStyle name="20% — акцент3 2" xfId="213"/>
    <cellStyle name="20% - Акцент3 2 2" xfId="214"/>
    <cellStyle name="20% — акцент3 2 2" xfId="215"/>
    <cellStyle name="20% - Акцент3 2 2 2" xfId="216"/>
    <cellStyle name="20% - Акцент3 2 2 2 2" xfId="217"/>
    <cellStyle name="20% - Акцент3 2 2 3" xfId="218"/>
    <cellStyle name="20% - Акцент3 2 2 4" xfId="219"/>
    <cellStyle name="20% - Акцент3 2 2 5" xfId="220"/>
    <cellStyle name="20% - Акцент3 2 3" xfId="221"/>
    <cellStyle name="20% — акцент3 2 3" xfId="222"/>
    <cellStyle name="20% - Акцент3 2 3 2" xfId="223"/>
    <cellStyle name="20% - Акцент3 2 3 2 2" xfId="224"/>
    <cellStyle name="20% - Акцент3 2 3 3" xfId="225"/>
    <cellStyle name="20% - Акцент3 2 3 4" xfId="226"/>
    <cellStyle name="20% - Акцент3 2 4" xfId="227"/>
    <cellStyle name="20% - Акцент3 2 4 2" xfId="228"/>
    <cellStyle name="20% - Акцент3 2 5" xfId="229"/>
    <cellStyle name="20% - Акцент3 2 5 2" xfId="230"/>
    <cellStyle name="20% - Акцент3 2 6" xfId="231"/>
    <cellStyle name="20% - Акцент3 2 6 2" xfId="232"/>
    <cellStyle name="20% - Акцент3 2 7" xfId="233"/>
    <cellStyle name="20% - Акцент3 2 8" xfId="234"/>
    <cellStyle name="20% - Акцент3 2 9" xfId="235"/>
    <cellStyle name="20% - Акцент3 2_29-30 мая" xfId="236"/>
    <cellStyle name="20% - Акцент3 3" xfId="237"/>
    <cellStyle name="20% — акцент3 3" xfId="238"/>
    <cellStyle name="20% - Акцент3 3 2" xfId="239"/>
    <cellStyle name="20% - Акцент3 3 2 2" xfId="240"/>
    <cellStyle name="20% - Акцент3 3 3" xfId="241"/>
    <cellStyle name="20% - Акцент3 3 3 2" xfId="242"/>
    <cellStyle name="20% - Акцент3 3 4" xfId="243"/>
    <cellStyle name="20% - Акцент3 3 5" xfId="244"/>
    <cellStyle name="20% - Акцент3 3 6" xfId="245"/>
    <cellStyle name="20% - Акцент3 4" xfId="246"/>
    <cellStyle name="20% — акцент3 4" xfId="247"/>
    <cellStyle name="20% - Акцент3 4 2" xfId="248"/>
    <cellStyle name="20% - Акцент3 4 2 2" xfId="249"/>
    <cellStyle name="20% - Акцент3 4 3" xfId="250"/>
    <cellStyle name="20% - Акцент3 4 4" xfId="251"/>
    <cellStyle name="20% - Акцент3 4 5" xfId="252"/>
    <cellStyle name="20% - Акцент3 5" xfId="253"/>
    <cellStyle name="20% — акцент3 5" xfId="254"/>
    <cellStyle name="20% - Акцент3 5 2" xfId="255"/>
    <cellStyle name="20% - Акцент3 5 2 2" xfId="256"/>
    <cellStyle name="20% - Акцент3 5 3" xfId="257"/>
    <cellStyle name="20% - Акцент3 5 4" xfId="258"/>
    <cellStyle name="20% - Акцент3 5 5" xfId="259"/>
    <cellStyle name="20% - Акцент3 6" xfId="260"/>
    <cellStyle name="20% — акцент3 6" xfId="261"/>
    <cellStyle name="20% - Акцент3 6 2" xfId="262"/>
    <cellStyle name="20% - Акцент3 6 2 2" xfId="263"/>
    <cellStyle name="20% - Акцент3 6 3" xfId="264"/>
    <cellStyle name="20% - Акцент3 6 4" xfId="265"/>
    <cellStyle name="20% - Акцент3 6 5" xfId="266"/>
    <cellStyle name="20% - Акцент3 7" xfId="267"/>
    <cellStyle name="20% — акцент3 7" xfId="268"/>
    <cellStyle name="20% - Акцент3 7 2" xfId="269"/>
    <cellStyle name="20% - Акцент3 7 2 2" xfId="270"/>
    <cellStyle name="20% - Акцент3 7 3" xfId="271"/>
    <cellStyle name="20% - Акцент3 7 4" xfId="272"/>
    <cellStyle name="20% - Акцент3 7 5" xfId="273"/>
    <cellStyle name="20% - Акцент3 8" xfId="274"/>
    <cellStyle name="20% — акцент3 8" xfId="275"/>
    <cellStyle name="20% - Акцент3 8 2" xfId="276"/>
    <cellStyle name="20% - Акцент3 8 2 2" xfId="277"/>
    <cellStyle name="20% - Акцент3 8 3" xfId="278"/>
    <cellStyle name="20% - Акцент3 8 4" xfId="279"/>
    <cellStyle name="20% - Акцент3 8 5" xfId="280"/>
    <cellStyle name="20% - Акцент3 9" xfId="281"/>
    <cellStyle name="20% — акцент3 9" xfId="282"/>
    <cellStyle name="20% - Акцент3 9 2" xfId="283"/>
    <cellStyle name="20% - Акцент3 9 2 2" xfId="284"/>
    <cellStyle name="20% - Акцент3 9 3" xfId="285"/>
    <cellStyle name="20% - Акцент3 9 4" xfId="286"/>
    <cellStyle name="20% - Акцент3 9 5" xfId="287"/>
    <cellStyle name="20% — акцент4" xfId="288"/>
    <cellStyle name="20% - Акцент4 10" xfId="289"/>
    <cellStyle name="20% — акцент4 10" xfId="290"/>
    <cellStyle name="20% - Акцент4 10 2" xfId="291"/>
    <cellStyle name="20% - Акцент4 10 2 2" xfId="292"/>
    <cellStyle name="20% - Акцент4 10 3" xfId="293"/>
    <cellStyle name="20% - Акцент4 10 4" xfId="294"/>
    <cellStyle name="20% - Акцент4 10 5" xfId="295"/>
    <cellStyle name="20% - Акцент4 11" xfId="296"/>
    <cellStyle name="20% - Акцент4 11 2" xfId="297"/>
    <cellStyle name="20% - Акцент4 12" xfId="298"/>
    <cellStyle name="20% - Акцент4 12 2" xfId="299"/>
    <cellStyle name="20% - Акцент4 2" xfId="300"/>
    <cellStyle name="20% — акцент4 2" xfId="301"/>
    <cellStyle name="20% - Акцент4 2 2" xfId="302"/>
    <cellStyle name="20% — акцент4 2 2" xfId="303"/>
    <cellStyle name="20% - Акцент4 2 2 2" xfId="304"/>
    <cellStyle name="20% - Акцент4 2 2 2 2" xfId="305"/>
    <cellStyle name="20% - Акцент4 2 2 3" xfId="306"/>
    <cellStyle name="20% - Акцент4 2 2 4" xfId="307"/>
    <cellStyle name="20% - Акцент4 2 2 5" xfId="308"/>
    <cellStyle name="20% - Акцент4 2 3" xfId="309"/>
    <cellStyle name="20% — акцент4 2 3" xfId="310"/>
    <cellStyle name="20% - Акцент4 2 3 2" xfId="311"/>
    <cellStyle name="20% - Акцент4 2 3 2 2" xfId="312"/>
    <cellStyle name="20% - Акцент4 2 3 3" xfId="313"/>
    <cellStyle name="20% - Акцент4 2 3 4" xfId="314"/>
    <cellStyle name="20% - Акцент4 2 4" xfId="315"/>
    <cellStyle name="20% - Акцент4 2 4 2" xfId="316"/>
    <cellStyle name="20% - Акцент4 2 5" xfId="317"/>
    <cellStyle name="20% - Акцент4 2 5 2" xfId="318"/>
    <cellStyle name="20% - Акцент4 2 6" xfId="319"/>
    <cellStyle name="20% - Акцент4 2 6 2" xfId="320"/>
    <cellStyle name="20% - Акцент4 2 7" xfId="321"/>
    <cellStyle name="20% - Акцент4 2 8" xfId="322"/>
    <cellStyle name="20% - Акцент4 2 9" xfId="323"/>
    <cellStyle name="20% - Акцент4 2_29-30 мая" xfId="324"/>
    <cellStyle name="20% - Акцент4 3" xfId="325"/>
    <cellStyle name="20% — акцент4 3" xfId="326"/>
    <cellStyle name="20% - Акцент4 3 2" xfId="327"/>
    <cellStyle name="20% - Акцент4 3 2 2" xfId="328"/>
    <cellStyle name="20% - Акцент4 3 3" xfId="329"/>
    <cellStyle name="20% - Акцент4 3 3 2" xfId="330"/>
    <cellStyle name="20% - Акцент4 3 4" xfId="331"/>
    <cellStyle name="20% - Акцент4 3 5" xfId="332"/>
    <cellStyle name="20% - Акцент4 3 6" xfId="333"/>
    <cellStyle name="20% - Акцент4 4" xfId="334"/>
    <cellStyle name="20% — акцент4 4" xfId="335"/>
    <cellStyle name="20% - Акцент4 4 2" xfId="336"/>
    <cellStyle name="20% - Акцент4 4 2 2" xfId="337"/>
    <cellStyle name="20% - Акцент4 4 3" xfId="338"/>
    <cellStyle name="20% - Акцент4 4 4" xfId="339"/>
    <cellStyle name="20% - Акцент4 4 5" xfId="340"/>
    <cellStyle name="20% - Акцент4 5" xfId="341"/>
    <cellStyle name="20% — акцент4 5" xfId="342"/>
    <cellStyle name="20% - Акцент4 5 2" xfId="343"/>
    <cellStyle name="20% - Акцент4 5 2 2" xfId="344"/>
    <cellStyle name="20% - Акцент4 5 3" xfId="345"/>
    <cellStyle name="20% - Акцент4 5 4" xfId="346"/>
    <cellStyle name="20% - Акцент4 5 5" xfId="347"/>
    <cellStyle name="20% - Акцент4 6" xfId="348"/>
    <cellStyle name="20% — акцент4 6" xfId="349"/>
    <cellStyle name="20% - Акцент4 6 2" xfId="350"/>
    <cellStyle name="20% - Акцент4 6 2 2" xfId="351"/>
    <cellStyle name="20% - Акцент4 6 3" xfId="352"/>
    <cellStyle name="20% - Акцент4 6 4" xfId="353"/>
    <cellStyle name="20% - Акцент4 6 5" xfId="354"/>
    <cellStyle name="20% - Акцент4 7" xfId="355"/>
    <cellStyle name="20% — акцент4 7" xfId="356"/>
    <cellStyle name="20% - Акцент4 7 2" xfId="357"/>
    <cellStyle name="20% - Акцент4 7 2 2" xfId="358"/>
    <cellStyle name="20% - Акцент4 7 3" xfId="359"/>
    <cellStyle name="20% - Акцент4 7 4" xfId="360"/>
    <cellStyle name="20% - Акцент4 7 5" xfId="361"/>
    <cellStyle name="20% - Акцент4 8" xfId="362"/>
    <cellStyle name="20% — акцент4 8" xfId="363"/>
    <cellStyle name="20% - Акцент4 8 2" xfId="364"/>
    <cellStyle name="20% - Акцент4 8 2 2" xfId="365"/>
    <cellStyle name="20% - Акцент4 8 3" xfId="366"/>
    <cellStyle name="20% - Акцент4 8 4" xfId="367"/>
    <cellStyle name="20% - Акцент4 8 5" xfId="368"/>
    <cellStyle name="20% - Акцент4 9" xfId="369"/>
    <cellStyle name="20% — акцент4 9" xfId="370"/>
    <cellStyle name="20% - Акцент4 9 2" xfId="371"/>
    <cellStyle name="20% - Акцент4 9 2 2" xfId="372"/>
    <cellStyle name="20% - Акцент4 9 3" xfId="373"/>
    <cellStyle name="20% - Акцент4 9 4" xfId="374"/>
    <cellStyle name="20% - Акцент4 9 5" xfId="375"/>
    <cellStyle name="20% — акцент5" xfId="376"/>
    <cellStyle name="20% - Акцент5 10" xfId="377"/>
    <cellStyle name="20% — акцент5 10" xfId="378"/>
    <cellStyle name="20% - Акцент5 10 2" xfId="379"/>
    <cellStyle name="20% - Акцент5 10 2 2" xfId="380"/>
    <cellStyle name="20% - Акцент5 10 3" xfId="381"/>
    <cellStyle name="20% - Акцент5 10 4" xfId="382"/>
    <cellStyle name="20% - Акцент5 10 5" xfId="383"/>
    <cellStyle name="20% - Акцент5 11" xfId="384"/>
    <cellStyle name="20% - Акцент5 11 2" xfId="385"/>
    <cellStyle name="20% - Акцент5 12" xfId="386"/>
    <cellStyle name="20% - Акцент5 12 2" xfId="387"/>
    <cellStyle name="20% - Акцент5 2" xfId="388"/>
    <cellStyle name="20% — акцент5 2" xfId="389"/>
    <cellStyle name="20% - Акцент5 2 2" xfId="390"/>
    <cellStyle name="20% — акцент5 2 2" xfId="391"/>
    <cellStyle name="20% - Акцент5 2 2 2" xfId="392"/>
    <cellStyle name="20% - Акцент5 2 2 2 2" xfId="393"/>
    <cellStyle name="20% - Акцент5 2 2 3" xfId="394"/>
    <cellStyle name="20% - Акцент5 2 2 4" xfId="395"/>
    <cellStyle name="20% - Акцент5 2 2 5" xfId="396"/>
    <cellStyle name="20% - Акцент5 2 3" xfId="397"/>
    <cellStyle name="20% — акцент5 2 3" xfId="398"/>
    <cellStyle name="20% - Акцент5 2 3 2" xfId="399"/>
    <cellStyle name="20% - Акцент5 2 3 2 2" xfId="400"/>
    <cellStyle name="20% - Акцент5 2 3 3" xfId="401"/>
    <cellStyle name="20% - Акцент5 2 3 4" xfId="402"/>
    <cellStyle name="20% - Акцент5 2 4" xfId="403"/>
    <cellStyle name="20% - Акцент5 2 4 2" xfId="404"/>
    <cellStyle name="20% - Акцент5 2 5" xfId="405"/>
    <cellStyle name="20% - Акцент5 2 5 2" xfId="406"/>
    <cellStyle name="20% - Акцент5 2 6" xfId="407"/>
    <cellStyle name="20% - Акцент5 2 6 2" xfId="408"/>
    <cellStyle name="20% - Акцент5 2 7" xfId="409"/>
    <cellStyle name="20% - Акцент5 2 8" xfId="410"/>
    <cellStyle name="20% - Акцент5 2 9" xfId="411"/>
    <cellStyle name="20% - Акцент5 2_29-30 мая" xfId="412"/>
    <cellStyle name="20% - Акцент5 3" xfId="413"/>
    <cellStyle name="20% — акцент5 3" xfId="414"/>
    <cellStyle name="20% - Акцент5 3 2" xfId="415"/>
    <cellStyle name="20% - Акцент5 3 2 2" xfId="416"/>
    <cellStyle name="20% - Акцент5 3 3" xfId="417"/>
    <cellStyle name="20% - Акцент5 3 3 2" xfId="418"/>
    <cellStyle name="20% - Акцент5 3 4" xfId="419"/>
    <cellStyle name="20% - Акцент5 3 5" xfId="420"/>
    <cellStyle name="20% - Акцент5 3 6" xfId="421"/>
    <cellStyle name="20% - Акцент5 4" xfId="422"/>
    <cellStyle name="20% — акцент5 4" xfId="423"/>
    <cellStyle name="20% - Акцент5 4 2" xfId="424"/>
    <cellStyle name="20% - Акцент5 4 2 2" xfId="425"/>
    <cellStyle name="20% - Акцент5 4 3" xfId="426"/>
    <cellStyle name="20% - Акцент5 4 4" xfId="427"/>
    <cellStyle name="20% - Акцент5 4 5" xfId="428"/>
    <cellStyle name="20% - Акцент5 5" xfId="429"/>
    <cellStyle name="20% — акцент5 5" xfId="430"/>
    <cellStyle name="20% - Акцент5 5 2" xfId="431"/>
    <cellStyle name="20% - Акцент5 5 2 2" xfId="432"/>
    <cellStyle name="20% - Акцент5 5 3" xfId="433"/>
    <cellStyle name="20% - Акцент5 5 4" xfId="434"/>
    <cellStyle name="20% - Акцент5 5 5" xfId="435"/>
    <cellStyle name="20% - Акцент5 6" xfId="436"/>
    <cellStyle name="20% — акцент5 6" xfId="437"/>
    <cellStyle name="20% - Акцент5 6 2" xfId="438"/>
    <cellStyle name="20% - Акцент5 6 2 2" xfId="439"/>
    <cellStyle name="20% - Акцент5 6 3" xfId="440"/>
    <cellStyle name="20% - Акцент5 6 4" xfId="441"/>
    <cellStyle name="20% - Акцент5 6 5" xfId="442"/>
    <cellStyle name="20% - Акцент5 7" xfId="443"/>
    <cellStyle name="20% — акцент5 7" xfId="444"/>
    <cellStyle name="20% - Акцент5 7 2" xfId="445"/>
    <cellStyle name="20% - Акцент5 7 2 2" xfId="446"/>
    <cellStyle name="20% - Акцент5 7 3" xfId="447"/>
    <cellStyle name="20% - Акцент5 7 4" xfId="448"/>
    <cellStyle name="20% - Акцент5 7 5" xfId="449"/>
    <cellStyle name="20% - Акцент5 8" xfId="450"/>
    <cellStyle name="20% — акцент5 8" xfId="451"/>
    <cellStyle name="20% - Акцент5 8 2" xfId="452"/>
    <cellStyle name="20% - Акцент5 8 2 2" xfId="453"/>
    <cellStyle name="20% - Акцент5 8 3" xfId="454"/>
    <cellStyle name="20% - Акцент5 8 4" xfId="455"/>
    <cellStyle name="20% - Акцент5 8 5" xfId="456"/>
    <cellStyle name="20% - Акцент5 9" xfId="457"/>
    <cellStyle name="20% — акцент5 9" xfId="458"/>
    <cellStyle name="20% - Акцент5 9 2" xfId="459"/>
    <cellStyle name="20% - Акцент5 9 2 2" xfId="460"/>
    <cellStyle name="20% - Акцент5 9 3" xfId="461"/>
    <cellStyle name="20% - Акцент5 9 4" xfId="462"/>
    <cellStyle name="20% - Акцент5 9 5" xfId="463"/>
    <cellStyle name="20% — акцент6" xfId="464"/>
    <cellStyle name="20% - Акцент6 10" xfId="465"/>
    <cellStyle name="20% — акцент6 10" xfId="466"/>
    <cellStyle name="20% - Акцент6 10 2" xfId="467"/>
    <cellStyle name="20% - Акцент6 10 2 2" xfId="468"/>
    <cellStyle name="20% - Акцент6 10 3" xfId="469"/>
    <cellStyle name="20% - Акцент6 10 4" xfId="470"/>
    <cellStyle name="20% - Акцент6 10 5" xfId="471"/>
    <cellStyle name="20% - Акцент6 11" xfId="472"/>
    <cellStyle name="20% - Акцент6 11 2" xfId="473"/>
    <cellStyle name="20% - Акцент6 12" xfId="474"/>
    <cellStyle name="20% - Акцент6 12 2" xfId="475"/>
    <cellStyle name="20% - Акцент6 2" xfId="476"/>
    <cellStyle name="20% — акцент6 2" xfId="477"/>
    <cellStyle name="20% - Акцент6 2 2" xfId="478"/>
    <cellStyle name="20% — акцент6 2 2" xfId="479"/>
    <cellStyle name="20% - Акцент6 2 2 2" xfId="480"/>
    <cellStyle name="20% - Акцент6 2 2 2 2" xfId="481"/>
    <cellStyle name="20% - Акцент6 2 2 3" xfId="482"/>
    <cellStyle name="20% - Акцент6 2 2 4" xfId="483"/>
    <cellStyle name="20% - Акцент6 2 2 5" xfId="484"/>
    <cellStyle name="20% - Акцент6 2 3" xfId="485"/>
    <cellStyle name="20% — акцент6 2 3" xfId="486"/>
    <cellStyle name="20% - Акцент6 2 3 2" xfId="487"/>
    <cellStyle name="20% - Акцент6 2 3 2 2" xfId="488"/>
    <cellStyle name="20% - Акцент6 2 3 3" xfId="489"/>
    <cellStyle name="20% - Акцент6 2 3 4" xfId="490"/>
    <cellStyle name="20% - Акцент6 2 4" xfId="491"/>
    <cellStyle name="20% - Акцент6 2 4 2" xfId="492"/>
    <cellStyle name="20% - Акцент6 2 5" xfId="493"/>
    <cellStyle name="20% - Акцент6 2 5 2" xfId="494"/>
    <cellStyle name="20% - Акцент6 2 6" xfId="495"/>
    <cellStyle name="20% - Акцент6 2 6 2" xfId="496"/>
    <cellStyle name="20% - Акцент6 2 7" xfId="497"/>
    <cellStyle name="20% - Акцент6 2 8" xfId="498"/>
    <cellStyle name="20% - Акцент6 2 9" xfId="499"/>
    <cellStyle name="20% - Акцент6 2_29-30 мая" xfId="500"/>
    <cellStyle name="20% - Акцент6 3" xfId="501"/>
    <cellStyle name="20% — акцент6 3" xfId="502"/>
    <cellStyle name="20% - Акцент6 3 2" xfId="503"/>
    <cellStyle name="20% - Акцент6 3 2 2" xfId="504"/>
    <cellStyle name="20% - Акцент6 3 3" xfId="505"/>
    <cellStyle name="20% - Акцент6 3 3 2" xfId="506"/>
    <cellStyle name="20% - Акцент6 3 4" xfId="507"/>
    <cellStyle name="20% - Акцент6 3 5" xfId="508"/>
    <cellStyle name="20% - Акцент6 3 6" xfId="509"/>
    <cellStyle name="20% - Акцент6 4" xfId="510"/>
    <cellStyle name="20% — акцент6 4" xfId="511"/>
    <cellStyle name="20% - Акцент6 4 2" xfId="512"/>
    <cellStyle name="20% - Акцент6 4 2 2" xfId="513"/>
    <cellStyle name="20% - Акцент6 4 3" xfId="514"/>
    <cellStyle name="20% - Акцент6 4 4" xfId="515"/>
    <cellStyle name="20% - Акцент6 4 5" xfId="516"/>
    <cellStyle name="20% - Акцент6 5" xfId="517"/>
    <cellStyle name="20% — акцент6 5" xfId="518"/>
    <cellStyle name="20% - Акцент6 5 2" xfId="519"/>
    <cellStyle name="20% - Акцент6 5 2 2" xfId="520"/>
    <cellStyle name="20% - Акцент6 5 3" xfId="521"/>
    <cellStyle name="20% - Акцент6 5 4" xfId="522"/>
    <cellStyle name="20% - Акцент6 5 5" xfId="523"/>
    <cellStyle name="20% - Акцент6 6" xfId="524"/>
    <cellStyle name="20% — акцент6 6" xfId="525"/>
    <cellStyle name="20% - Акцент6 6 2" xfId="526"/>
    <cellStyle name="20% - Акцент6 6 2 2" xfId="527"/>
    <cellStyle name="20% - Акцент6 6 3" xfId="528"/>
    <cellStyle name="20% - Акцент6 6 4" xfId="529"/>
    <cellStyle name="20% - Акцент6 6 5" xfId="530"/>
    <cellStyle name="20% - Акцент6 7" xfId="531"/>
    <cellStyle name="20% — акцент6 7" xfId="532"/>
    <cellStyle name="20% - Акцент6 7 2" xfId="533"/>
    <cellStyle name="20% - Акцент6 7 2 2" xfId="534"/>
    <cellStyle name="20% - Акцент6 7 3" xfId="535"/>
    <cellStyle name="20% - Акцент6 7 4" xfId="536"/>
    <cellStyle name="20% - Акцент6 7 5" xfId="537"/>
    <cellStyle name="20% - Акцент6 8" xfId="538"/>
    <cellStyle name="20% — акцент6 8" xfId="539"/>
    <cellStyle name="20% - Акцент6 8 2" xfId="540"/>
    <cellStyle name="20% - Акцент6 8 2 2" xfId="541"/>
    <cellStyle name="20% - Акцент6 8 3" xfId="542"/>
    <cellStyle name="20% - Акцент6 8 4" xfId="543"/>
    <cellStyle name="20% - Акцент6 8 5" xfId="544"/>
    <cellStyle name="20% - Акцент6 9" xfId="545"/>
    <cellStyle name="20% — акцент6 9" xfId="546"/>
    <cellStyle name="20% - Акцент6 9 2" xfId="547"/>
    <cellStyle name="20% - Акцент6 9 2 2" xfId="548"/>
    <cellStyle name="20% - Акцент6 9 3" xfId="549"/>
    <cellStyle name="20% - Акцент6 9 4" xfId="550"/>
    <cellStyle name="20% - Акцент6 9 5" xfId="551"/>
    <cellStyle name="40% — акцент1" xfId="552"/>
    <cellStyle name="40% - Акцент1 10" xfId="553"/>
    <cellStyle name="40% — акцент1 10" xfId="554"/>
    <cellStyle name="40% - Акцент1 10 2" xfId="555"/>
    <cellStyle name="40% - Акцент1 10 2 2" xfId="556"/>
    <cellStyle name="40% - Акцент1 10 3" xfId="557"/>
    <cellStyle name="40% - Акцент1 10 4" xfId="558"/>
    <cellStyle name="40% - Акцент1 10 5" xfId="559"/>
    <cellStyle name="40% - Акцент1 11" xfId="560"/>
    <cellStyle name="40% - Акцент1 11 2" xfId="561"/>
    <cellStyle name="40% - Акцент1 12" xfId="562"/>
    <cellStyle name="40% - Акцент1 12 2" xfId="563"/>
    <cellStyle name="40% - Акцент1 2" xfId="564"/>
    <cellStyle name="40% — акцент1 2" xfId="565"/>
    <cellStyle name="40% - Акцент1 2 2" xfId="566"/>
    <cellStyle name="40% — акцент1 2 2" xfId="567"/>
    <cellStyle name="40% - Акцент1 2 2 2" xfId="568"/>
    <cellStyle name="40% - Акцент1 2 2 2 2" xfId="569"/>
    <cellStyle name="40% - Акцент1 2 2 3" xfId="570"/>
    <cellStyle name="40% - Акцент1 2 2 4" xfId="571"/>
    <cellStyle name="40% - Акцент1 2 2 5" xfId="572"/>
    <cellStyle name="40% - Акцент1 2 3" xfId="573"/>
    <cellStyle name="40% — акцент1 2 3" xfId="574"/>
    <cellStyle name="40% - Акцент1 2 3 2" xfId="575"/>
    <cellStyle name="40% - Акцент1 2 3 2 2" xfId="576"/>
    <cellStyle name="40% - Акцент1 2 3 3" xfId="577"/>
    <cellStyle name="40% - Акцент1 2 3 4" xfId="578"/>
    <cellStyle name="40% - Акцент1 2 4" xfId="579"/>
    <cellStyle name="40% - Акцент1 2 4 2" xfId="580"/>
    <cellStyle name="40% - Акцент1 2 5" xfId="581"/>
    <cellStyle name="40% - Акцент1 2 5 2" xfId="582"/>
    <cellStyle name="40% - Акцент1 2 6" xfId="583"/>
    <cellStyle name="40% - Акцент1 2 6 2" xfId="584"/>
    <cellStyle name="40% - Акцент1 2 7" xfId="585"/>
    <cellStyle name="40% - Акцент1 2 8" xfId="586"/>
    <cellStyle name="40% - Акцент1 2 9" xfId="587"/>
    <cellStyle name="40% - Акцент1 2_29-30 мая" xfId="588"/>
    <cellStyle name="40% - Акцент1 3" xfId="589"/>
    <cellStyle name="40% — акцент1 3" xfId="590"/>
    <cellStyle name="40% - Акцент1 3 2" xfId="591"/>
    <cellStyle name="40% - Акцент1 3 2 2" xfId="592"/>
    <cellStyle name="40% - Акцент1 3 3" xfId="593"/>
    <cellStyle name="40% - Акцент1 3 3 2" xfId="594"/>
    <cellStyle name="40% - Акцент1 3 4" xfId="595"/>
    <cellStyle name="40% - Акцент1 3 5" xfId="596"/>
    <cellStyle name="40% - Акцент1 3 6" xfId="597"/>
    <cellStyle name="40% - Акцент1 4" xfId="598"/>
    <cellStyle name="40% — акцент1 4" xfId="599"/>
    <cellStyle name="40% - Акцент1 4 2" xfId="600"/>
    <cellStyle name="40% - Акцент1 4 2 2" xfId="601"/>
    <cellStyle name="40% - Акцент1 4 3" xfId="602"/>
    <cellStyle name="40% - Акцент1 4 4" xfId="603"/>
    <cellStyle name="40% - Акцент1 4 5" xfId="604"/>
    <cellStyle name="40% - Акцент1 5" xfId="605"/>
    <cellStyle name="40% — акцент1 5" xfId="606"/>
    <cellStyle name="40% - Акцент1 5 2" xfId="607"/>
    <cellStyle name="40% - Акцент1 5 2 2" xfId="608"/>
    <cellStyle name="40% - Акцент1 5 3" xfId="609"/>
    <cellStyle name="40% - Акцент1 5 4" xfId="610"/>
    <cellStyle name="40% - Акцент1 5 5" xfId="611"/>
    <cellStyle name="40% - Акцент1 6" xfId="612"/>
    <cellStyle name="40% — акцент1 6" xfId="613"/>
    <cellStyle name="40% - Акцент1 6 2" xfId="614"/>
    <cellStyle name="40% - Акцент1 6 2 2" xfId="615"/>
    <cellStyle name="40% - Акцент1 6 3" xfId="616"/>
    <cellStyle name="40% - Акцент1 6 4" xfId="617"/>
    <cellStyle name="40% - Акцент1 6 5" xfId="618"/>
    <cellStyle name="40% - Акцент1 7" xfId="619"/>
    <cellStyle name="40% — акцент1 7" xfId="620"/>
    <cellStyle name="40% - Акцент1 7 2" xfId="621"/>
    <cellStyle name="40% - Акцент1 7 2 2" xfId="622"/>
    <cellStyle name="40% - Акцент1 7 3" xfId="623"/>
    <cellStyle name="40% - Акцент1 7 4" xfId="624"/>
    <cellStyle name="40% - Акцент1 7 5" xfId="625"/>
    <cellStyle name="40% - Акцент1 8" xfId="626"/>
    <cellStyle name="40% — акцент1 8" xfId="627"/>
    <cellStyle name="40% - Акцент1 8 2" xfId="628"/>
    <cellStyle name="40% - Акцент1 8 2 2" xfId="629"/>
    <cellStyle name="40% - Акцент1 8 3" xfId="630"/>
    <cellStyle name="40% - Акцент1 8 4" xfId="631"/>
    <cellStyle name="40% - Акцент1 8 5" xfId="632"/>
    <cellStyle name="40% - Акцент1 9" xfId="633"/>
    <cellStyle name="40% — акцент1 9" xfId="634"/>
    <cellStyle name="40% - Акцент1 9 2" xfId="635"/>
    <cellStyle name="40% - Акцент1 9 2 2" xfId="636"/>
    <cellStyle name="40% - Акцент1 9 3" xfId="637"/>
    <cellStyle name="40% - Акцент1 9 4" xfId="638"/>
    <cellStyle name="40% - Акцент1 9 5" xfId="639"/>
    <cellStyle name="40% — акцент2" xfId="640"/>
    <cellStyle name="40% - Акцент2 10" xfId="641"/>
    <cellStyle name="40% — акцент2 10" xfId="642"/>
    <cellStyle name="40% - Акцент2 10 2" xfId="643"/>
    <cellStyle name="40% - Акцент2 10 2 2" xfId="644"/>
    <cellStyle name="40% - Акцент2 10 3" xfId="645"/>
    <cellStyle name="40% - Акцент2 10 4" xfId="646"/>
    <cellStyle name="40% - Акцент2 10 5" xfId="647"/>
    <cellStyle name="40% - Акцент2 11" xfId="648"/>
    <cellStyle name="40% - Акцент2 11 2" xfId="649"/>
    <cellStyle name="40% - Акцент2 12" xfId="650"/>
    <cellStyle name="40% - Акцент2 12 2" xfId="651"/>
    <cellStyle name="40% - Акцент2 2" xfId="652"/>
    <cellStyle name="40% — акцент2 2" xfId="653"/>
    <cellStyle name="40% - Акцент2 2 2" xfId="654"/>
    <cellStyle name="40% — акцент2 2 2" xfId="655"/>
    <cellStyle name="40% - Акцент2 2 2 2" xfId="656"/>
    <cellStyle name="40% - Акцент2 2 2 2 2" xfId="657"/>
    <cellStyle name="40% - Акцент2 2 2 3" xfId="658"/>
    <cellStyle name="40% - Акцент2 2 2 4" xfId="659"/>
    <cellStyle name="40% - Акцент2 2 2 5" xfId="660"/>
    <cellStyle name="40% - Акцент2 2 3" xfId="661"/>
    <cellStyle name="40% — акцент2 2 3" xfId="662"/>
    <cellStyle name="40% - Акцент2 2 3 2" xfId="663"/>
    <cellStyle name="40% - Акцент2 2 3 2 2" xfId="664"/>
    <cellStyle name="40% - Акцент2 2 3 3" xfId="665"/>
    <cellStyle name="40% - Акцент2 2 3 4" xfId="666"/>
    <cellStyle name="40% - Акцент2 2 4" xfId="667"/>
    <cellStyle name="40% - Акцент2 2 4 2" xfId="668"/>
    <cellStyle name="40% - Акцент2 2 5" xfId="669"/>
    <cellStyle name="40% - Акцент2 2 5 2" xfId="670"/>
    <cellStyle name="40% - Акцент2 2 6" xfId="671"/>
    <cellStyle name="40% - Акцент2 2 6 2" xfId="672"/>
    <cellStyle name="40% - Акцент2 2 7" xfId="673"/>
    <cellStyle name="40% - Акцент2 2 8" xfId="674"/>
    <cellStyle name="40% - Акцент2 2 9" xfId="675"/>
    <cellStyle name="40% - Акцент2 2_29-30 мая" xfId="676"/>
    <cellStyle name="40% - Акцент2 3" xfId="677"/>
    <cellStyle name="40% — акцент2 3" xfId="678"/>
    <cellStyle name="40% - Акцент2 3 2" xfId="679"/>
    <cellStyle name="40% - Акцент2 3 2 2" xfId="680"/>
    <cellStyle name="40% - Акцент2 3 3" xfId="681"/>
    <cellStyle name="40% - Акцент2 3 3 2" xfId="682"/>
    <cellStyle name="40% - Акцент2 3 4" xfId="683"/>
    <cellStyle name="40% - Акцент2 3 5" xfId="684"/>
    <cellStyle name="40% - Акцент2 3 6" xfId="685"/>
    <cellStyle name="40% - Акцент2 4" xfId="686"/>
    <cellStyle name="40% — акцент2 4" xfId="687"/>
    <cellStyle name="40% - Акцент2 4 2" xfId="688"/>
    <cellStyle name="40% - Акцент2 4 2 2" xfId="689"/>
    <cellStyle name="40% - Акцент2 4 3" xfId="690"/>
    <cellStyle name="40% - Акцент2 4 4" xfId="691"/>
    <cellStyle name="40% - Акцент2 4 5" xfId="692"/>
    <cellStyle name="40% - Акцент2 5" xfId="693"/>
    <cellStyle name="40% — акцент2 5" xfId="694"/>
    <cellStyle name="40% - Акцент2 5 2" xfId="695"/>
    <cellStyle name="40% - Акцент2 5 2 2" xfId="696"/>
    <cellStyle name="40% - Акцент2 5 3" xfId="697"/>
    <cellStyle name="40% - Акцент2 5 4" xfId="698"/>
    <cellStyle name="40% - Акцент2 5 5" xfId="699"/>
    <cellStyle name="40% - Акцент2 6" xfId="700"/>
    <cellStyle name="40% — акцент2 6" xfId="701"/>
    <cellStyle name="40% - Акцент2 6 2" xfId="702"/>
    <cellStyle name="40% - Акцент2 6 2 2" xfId="703"/>
    <cellStyle name="40% - Акцент2 6 3" xfId="704"/>
    <cellStyle name="40% - Акцент2 6 4" xfId="705"/>
    <cellStyle name="40% - Акцент2 6 5" xfId="706"/>
    <cellStyle name="40% - Акцент2 7" xfId="707"/>
    <cellStyle name="40% — акцент2 7" xfId="708"/>
    <cellStyle name="40% - Акцент2 7 2" xfId="709"/>
    <cellStyle name="40% - Акцент2 7 2 2" xfId="710"/>
    <cellStyle name="40% - Акцент2 7 3" xfId="711"/>
    <cellStyle name="40% - Акцент2 7 4" xfId="712"/>
    <cellStyle name="40% - Акцент2 7 5" xfId="713"/>
    <cellStyle name="40% - Акцент2 8" xfId="714"/>
    <cellStyle name="40% — акцент2 8" xfId="715"/>
    <cellStyle name="40% - Акцент2 8 2" xfId="716"/>
    <cellStyle name="40% - Акцент2 8 2 2" xfId="717"/>
    <cellStyle name="40% - Акцент2 8 3" xfId="718"/>
    <cellStyle name="40% - Акцент2 8 4" xfId="719"/>
    <cellStyle name="40% - Акцент2 8 5" xfId="720"/>
    <cellStyle name="40% - Акцент2 9" xfId="721"/>
    <cellStyle name="40% — акцент2 9" xfId="722"/>
    <cellStyle name="40% - Акцент2 9 2" xfId="723"/>
    <cellStyle name="40% - Акцент2 9 2 2" xfId="724"/>
    <cellStyle name="40% - Акцент2 9 3" xfId="725"/>
    <cellStyle name="40% - Акцент2 9 4" xfId="726"/>
    <cellStyle name="40% - Акцент2 9 5" xfId="727"/>
    <cellStyle name="40% — акцент3" xfId="728"/>
    <cellStyle name="40% - Акцент3 10" xfId="729"/>
    <cellStyle name="40% — акцент3 10" xfId="730"/>
    <cellStyle name="40% - Акцент3 10 2" xfId="731"/>
    <cellStyle name="40% - Акцент3 10 2 2" xfId="732"/>
    <cellStyle name="40% - Акцент3 10 3" xfId="733"/>
    <cellStyle name="40% - Акцент3 10 4" xfId="734"/>
    <cellStyle name="40% - Акцент3 10 5" xfId="735"/>
    <cellStyle name="40% - Акцент3 11" xfId="736"/>
    <cellStyle name="40% - Акцент3 11 2" xfId="737"/>
    <cellStyle name="40% - Акцент3 12" xfId="738"/>
    <cellStyle name="40% - Акцент3 12 2" xfId="739"/>
    <cellStyle name="40% - Акцент3 2" xfId="740"/>
    <cellStyle name="40% — акцент3 2" xfId="741"/>
    <cellStyle name="40% - Акцент3 2 2" xfId="742"/>
    <cellStyle name="40% — акцент3 2 2" xfId="743"/>
    <cellStyle name="40% - Акцент3 2 2 2" xfId="744"/>
    <cellStyle name="40% - Акцент3 2 2 2 2" xfId="745"/>
    <cellStyle name="40% - Акцент3 2 2 3" xfId="746"/>
    <cellStyle name="40% - Акцент3 2 2 4" xfId="747"/>
    <cellStyle name="40% - Акцент3 2 2 5" xfId="748"/>
    <cellStyle name="40% - Акцент3 2 3" xfId="749"/>
    <cellStyle name="40% — акцент3 2 3" xfId="750"/>
    <cellStyle name="40% - Акцент3 2 3 2" xfId="751"/>
    <cellStyle name="40% - Акцент3 2 3 2 2" xfId="752"/>
    <cellStyle name="40% - Акцент3 2 3 3" xfId="753"/>
    <cellStyle name="40% - Акцент3 2 3 4" xfId="754"/>
    <cellStyle name="40% - Акцент3 2 4" xfId="755"/>
    <cellStyle name="40% - Акцент3 2 4 2" xfId="756"/>
    <cellStyle name="40% - Акцент3 2 5" xfId="757"/>
    <cellStyle name="40% - Акцент3 2 5 2" xfId="758"/>
    <cellStyle name="40% - Акцент3 2 6" xfId="759"/>
    <cellStyle name="40% - Акцент3 2 6 2" xfId="760"/>
    <cellStyle name="40% - Акцент3 2 7" xfId="761"/>
    <cellStyle name="40% - Акцент3 2 8" xfId="762"/>
    <cellStyle name="40% - Акцент3 2 9" xfId="763"/>
    <cellStyle name="40% - Акцент3 2_29-30 мая" xfId="764"/>
    <cellStyle name="40% - Акцент3 3" xfId="765"/>
    <cellStyle name="40% — акцент3 3" xfId="766"/>
    <cellStyle name="40% - Акцент3 3 2" xfId="767"/>
    <cellStyle name="40% - Акцент3 3 2 2" xfId="768"/>
    <cellStyle name="40% - Акцент3 3 3" xfId="769"/>
    <cellStyle name="40% - Акцент3 3 3 2" xfId="770"/>
    <cellStyle name="40% - Акцент3 3 4" xfId="771"/>
    <cellStyle name="40% - Акцент3 3 5" xfId="772"/>
    <cellStyle name="40% - Акцент3 3 6" xfId="773"/>
    <cellStyle name="40% - Акцент3 4" xfId="774"/>
    <cellStyle name="40% — акцент3 4" xfId="775"/>
    <cellStyle name="40% - Акцент3 4 2" xfId="776"/>
    <cellStyle name="40% - Акцент3 4 2 2" xfId="777"/>
    <cellStyle name="40% - Акцент3 4 3" xfId="778"/>
    <cellStyle name="40% - Акцент3 4 4" xfId="779"/>
    <cellStyle name="40% - Акцент3 4 5" xfId="780"/>
    <cellStyle name="40% - Акцент3 5" xfId="781"/>
    <cellStyle name="40% — акцент3 5" xfId="782"/>
    <cellStyle name="40% - Акцент3 5 2" xfId="783"/>
    <cellStyle name="40% - Акцент3 5 2 2" xfId="784"/>
    <cellStyle name="40% - Акцент3 5 3" xfId="785"/>
    <cellStyle name="40% - Акцент3 5 4" xfId="786"/>
    <cellStyle name="40% - Акцент3 5 5" xfId="787"/>
    <cellStyle name="40% - Акцент3 6" xfId="788"/>
    <cellStyle name="40% — акцент3 6" xfId="789"/>
    <cellStyle name="40% - Акцент3 6 2" xfId="790"/>
    <cellStyle name="40% - Акцент3 6 2 2" xfId="791"/>
    <cellStyle name="40% - Акцент3 6 3" xfId="792"/>
    <cellStyle name="40% - Акцент3 6 4" xfId="793"/>
    <cellStyle name="40% - Акцент3 6 5" xfId="794"/>
    <cellStyle name="40% - Акцент3 7" xfId="795"/>
    <cellStyle name="40% — акцент3 7" xfId="796"/>
    <cellStyle name="40% - Акцент3 7 2" xfId="797"/>
    <cellStyle name="40% - Акцент3 7 2 2" xfId="798"/>
    <cellStyle name="40% - Акцент3 7 3" xfId="799"/>
    <cellStyle name="40% - Акцент3 7 4" xfId="800"/>
    <cellStyle name="40% - Акцент3 7 5" xfId="801"/>
    <cellStyle name="40% - Акцент3 8" xfId="802"/>
    <cellStyle name="40% — акцент3 8" xfId="803"/>
    <cellStyle name="40% - Акцент3 8 2" xfId="804"/>
    <cellStyle name="40% - Акцент3 8 2 2" xfId="805"/>
    <cellStyle name="40% - Акцент3 8 3" xfId="806"/>
    <cellStyle name="40% - Акцент3 8 4" xfId="807"/>
    <cellStyle name="40% - Акцент3 8 5" xfId="808"/>
    <cellStyle name="40% - Акцент3 9" xfId="809"/>
    <cellStyle name="40% — акцент3 9" xfId="810"/>
    <cellStyle name="40% - Акцент3 9 2" xfId="811"/>
    <cellStyle name="40% - Акцент3 9 2 2" xfId="812"/>
    <cellStyle name="40% - Акцент3 9 3" xfId="813"/>
    <cellStyle name="40% - Акцент3 9 4" xfId="814"/>
    <cellStyle name="40% - Акцент3 9 5" xfId="815"/>
    <cellStyle name="40% — акцент4" xfId="816"/>
    <cellStyle name="40% - Акцент4 10" xfId="817"/>
    <cellStyle name="40% — акцент4 10" xfId="818"/>
    <cellStyle name="40% - Акцент4 10 2" xfId="819"/>
    <cellStyle name="40% - Акцент4 10 2 2" xfId="820"/>
    <cellStyle name="40% - Акцент4 10 3" xfId="821"/>
    <cellStyle name="40% - Акцент4 10 4" xfId="822"/>
    <cellStyle name="40% - Акцент4 10 5" xfId="823"/>
    <cellStyle name="40% - Акцент4 11" xfId="824"/>
    <cellStyle name="40% - Акцент4 11 2" xfId="825"/>
    <cellStyle name="40% - Акцент4 12" xfId="826"/>
    <cellStyle name="40% - Акцент4 12 2" xfId="827"/>
    <cellStyle name="40% - Акцент4 2" xfId="828"/>
    <cellStyle name="40% — акцент4 2" xfId="829"/>
    <cellStyle name="40% - Акцент4 2 2" xfId="830"/>
    <cellStyle name="40% — акцент4 2 2" xfId="831"/>
    <cellStyle name="40% - Акцент4 2 2 2" xfId="832"/>
    <cellStyle name="40% - Акцент4 2 2 2 2" xfId="833"/>
    <cellStyle name="40% - Акцент4 2 2 3" xfId="834"/>
    <cellStyle name="40% - Акцент4 2 2 4" xfId="835"/>
    <cellStyle name="40% - Акцент4 2 2 5" xfId="836"/>
    <cellStyle name="40% - Акцент4 2 3" xfId="837"/>
    <cellStyle name="40% — акцент4 2 3" xfId="838"/>
    <cellStyle name="40% - Акцент4 2 3 2" xfId="839"/>
    <cellStyle name="40% - Акцент4 2 3 2 2" xfId="840"/>
    <cellStyle name="40% - Акцент4 2 3 3" xfId="841"/>
    <cellStyle name="40% - Акцент4 2 3 4" xfId="842"/>
    <cellStyle name="40% - Акцент4 2 4" xfId="843"/>
    <cellStyle name="40% - Акцент4 2 4 2" xfId="844"/>
    <cellStyle name="40% - Акцент4 2 5" xfId="845"/>
    <cellStyle name="40% - Акцент4 2 5 2" xfId="846"/>
    <cellStyle name="40% - Акцент4 2 6" xfId="847"/>
    <cellStyle name="40% - Акцент4 2 6 2" xfId="848"/>
    <cellStyle name="40% - Акцент4 2 7" xfId="849"/>
    <cellStyle name="40% - Акцент4 2 8" xfId="850"/>
    <cellStyle name="40% - Акцент4 2 9" xfId="851"/>
    <cellStyle name="40% - Акцент4 2_29-30 мая" xfId="852"/>
    <cellStyle name="40% - Акцент4 3" xfId="853"/>
    <cellStyle name="40% — акцент4 3" xfId="854"/>
    <cellStyle name="40% - Акцент4 3 2" xfId="855"/>
    <cellStyle name="40% - Акцент4 3 2 2" xfId="856"/>
    <cellStyle name="40% - Акцент4 3 3" xfId="857"/>
    <cellStyle name="40% - Акцент4 3 3 2" xfId="858"/>
    <cellStyle name="40% - Акцент4 3 4" xfId="859"/>
    <cellStyle name="40% - Акцент4 3 5" xfId="860"/>
    <cellStyle name="40% - Акцент4 3 6" xfId="861"/>
    <cellStyle name="40% - Акцент4 4" xfId="862"/>
    <cellStyle name="40% — акцент4 4" xfId="863"/>
    <cellStyle name="40% - Акцент4 4 2" xfId="864"/>
    <cellStyle name="40% - Акцент4 4 2 2" xfId="865"/>
    <cellStyle name="40% - Акцент4 4 3" xfId="866"/>
    <cellStyle name="40% - Акцент4 4 4" xfId="867"/>
    <cellStyle name="40% - Акцент4 4 5" xfId="868"/>
    <cellStyle name="40% - Акцент4 5" xfId="869"/>
    <cellStyle name="40% — акцент4 5" xfId="870"/>
    <cellStyle name="40% - Акцент4 5 2" xfId="871"/>
    <cellStyle name="40% - Акцент4 5 2 2" xfId="872"/>
    <cellStyle name="40% - Акцент4 5 3" xfId="873"/>
    <cellStyle name="40% - Акцент4 5 4" xfId="874"/>
    <cellStyle name="40% - Акцент4 5 5" xfId="875"/>
    <cellStyle name="40% - Акцент4 6" xfId="876"/>
    <cellStyle name="40% — акцент4 6" xfId="877"/>
    <cellStyle name="40% - Акцент4 6 2" xfId="878"/>
    <cellStyle name="40% - Акцент4 6 2 2" xfId="879"/>
    <cellStyle name="40% - Акцент4 6 3" xfId="880"/>
    <cellStyle name="40% - Акцент4 6 4" xfId="881"/>
    <cellStyle name="40% - Акцент4 6 5" xfId="882"/>
    <cellStyle name="40% - Акцент4 7" xfId="883"/>
    <cellStyle name="40% — акцент4 7" xfId="884"/>
    <cellStyle name="40% - Акцент4 7 2" xfId="885"/>
    <cellStyle name="40% - Акцент4 7 2 2" xfId="886"/>
    <cellStyle name="40% - Акцент4 7 3" xfId="887"/>
    <cellStyle name="40% - Акцент4 7 4" xfId="888"/>
    <cellStyle name="40% - Акцент4 7 5" xfId="889"/>
    <cellStyle name="40% - Акцент4 8" xfId="890"/>
    <cellStyle name="40% — акцент4 8" xfId="891"/>
    <cellStyle name="40% - Акцент4 8 2" xfId="892"/>
    <cellStyle name="40% - Акцент4 8 2 2" xfId="893"/>
    <cellStyle name="40% - Акцент4 8 3" xfId="894"/>
    <cellStyle name="40% - Акцент4 8 4" xfId="895"/>
    <cellStyle name="40% - Акцент4 8 5" xfId="896"/>
    <cellStyle name="40% - Акцент4 9" xfId="897"/>
    <cellStyle name="40% — акцент4 9" xfId="898"/>
    <cellStyle name="40% - Акцент4 9 2" xfId="899"/>
    <cellStyle name="40% - Акцент4 9 2 2" xfId="900"/>
    <cellStyle name="40% - Акцент4 9 3" xfId="901"/>
    <cellStyle name="40% - Акцент4 9 4" xfId="902"/>
    <cellStyle name="40% - Акцент4 9 5" xfId="903"/>
    <cellStyle name="40% — акцент5" xfId="904"/>
    <cellStyle name="40% - Акцент5 10" xfId="905"/>
    <cellStyle name="40% — акцент5 10" xfId="906"/>
    <cellStyle name="40% - Акцент5 10 2" xfId="907"/>
    <cellStyle name="40% - Акцент5 10 2 2" xfId="908"/>
    <cellStyle name="40% - Акцент5 10 3" xfId="909"/>
    <cellStyle name="40% - Акцент5 10 4" xfId="910"/>
    <cellStyle name="40% - Акцент5 10 5" xfId="911"/>
    <cellStyle name="40% - Акцент5 11" xfId="912"/>
    <cellStyle name="40% - Акцент5 11 2" xfId="913"/>
    <cellStyle name="40% - Акцент5 12" xfId="914"/>
    <cellStyle name="40% - Акцент5 12 2" xfId="915"/>
    <cellStyle name="40% - Акцент5 2" xfId="916"/>
    <cellStyle name="40% — акцент5 2" xfId="917"/>
    <cellStyle name="40% - Акцент5 2 2" xfId="918"/>
    <cellStyle name="40% — акцент5 2 2" xfId="919"/>
    <cellStyle name="40% - Акцент5 2 2 2" xfId="920"/>
    <cellStyle name="40% - Акцент5 2 2 2 2" xfId="921"/>
    <cellStyle name="40% - Акцент5 2 2 3" xfId="922"/>
    <cellStyle name="40% - Акцент5 2 2 4" xfId="923"/>
    <cellStyle name="40% - Акцент5 2 2 5" xfId="924"/>
    <cellStyle name="40% - Акцент5 2 3" xfId="925"/>
    <cellStyle name="40% — акцент5 2 3" xfId="926"/>
    <cellStyle name="40% - Акцент5 2 3 2" xfId="927"/>
    <cellStyle name="40% - Акцент5 2 3 2 2" xfId="928"/>
    <cellStyle name="40% - Акцент5 2 3 3" xfId="929"/>
    <cellStyle name="40% - Акцент5 2 3 4" xfId="930"/>
    <cellStyle name="40% - Акцент5 2 4" xfId="931"/>
    <cellStyle name="40% - Акцент5 2 4 2" xfId="932"/>
    <cellStyle name="40% - Акцент5 2 5" xfId="933"/>
    <cellStyle name="40% - Акцент5 2 5 2" xfId="934"/>
    <cellStyle name="40% - Акцент5 2 6" xfId="935"/>
    <cellStyle name="40% - Акцент5 2 6 2" xfId="936"/>
    <cellStyle name="40% - Акцент5 2 7" xfId="937"/>
    <cellStyle name="40% - Акцент5 2 8" xfId="938"/>
    <cellStyle name="40% - Акцент5 2 9" xfId="939"/>
    <cellStyle name="40% - Акцент5 2_29-30 мая" xfId="940"/>
    <cellStyle name="40% - Акцент5 3" xfId="941"/>
    <cellStyle name="40% — акцент5 3" xfId="942"/>
    <cellStyle name="40% - Акцент5 3 2" xfId="943"/>
    <cellStyle name="40% - Акцент5 3 2 2" xfId="944"/>
    <cellStyle name="40% - Акцент5 3 3" xfId="945"/>
    <cellStyle name="40% - Акцент5 3 3 2" xfId="946"/>
    <cellStyle name="40% - Акцент5 3 4" xfId="947"/>
    <cellStyle name="40% - Акцент5 3 5" xfId="948"/>
    <cellStyle name="40% - Акцент5 3 6" xfId="949"/>
    <cellStyle name="40% - Акцент5 4" xfId="950"/>
    <cellStyle name="40% — акцент5 4" xfId="951"/>
    <cellStyle name="40% - Акцент5 4 2" xfId="952"/>
    <cellStyle name="40% - Акцент5 4 2 2" xfId="953"/>
    <cellStyle name="40% - Акцент5 4 3" xfId="954"/>
    <cellStyle name="40% - Акцент5 4 4" xfId="955"/>
    <cellStyle name="40% - Акцент5 4 5" xfId="956"/>
    <cellStyle name="40% - Акцент5 5" xfId="957"/>
    <cellStyle name="40% — акцент5 5" xfId="958"/>
    <cellStyle name="40% - Акцент5 5 2" xfId="959"/>
    <cellStyle name="40% - Акцент5 5 2 2" xfId="960"/>
    <cellStyle name="40% - Акцент5 5 3" xfId="961"/>
    <cellStyle name="40% - Акцент5 5 4" xfId="962"/>
    <cellStyle name="40% - Акцент5 5 5" xfId="963"/>
    <cellStyle name="40% - Акцент5 6" xfId="964"/>
    <cellStyle name="40% — акцент5 6" xfId="965"/>
    <cellStyle name="40% - Акцент5 6 2" xfId="966"/>
    <cellStyle name="40% - Акцент5 6 2 2" xfId="967"/>
    <cellStyle name="40% - Акцент5 6 3" xfId="968"/>
    <cellStyle name="40% - Акцент5 6 4" xfId="969"/>
    <cellStyle name="40% - Акцент5 6 5" xfId="970"/>
    <cellStyle name="40% - Акцент5 7" xfId="971"/>
    <cellStyle name="40% — акцент5 7" xfId="972"/>
    <cellStyle name="40% - Акцент5 7 2" xfId="973"/>
    <cellStyle name="40% - Акцент5 7 2 2" xfId="974"/>
    <cellStyle name="40% - Акцент5 7 3" xfId="975"/>
    <cellStyle name="40% - Акцент5 7 4" xfId="976"/>
    <cellStyle name="40% - Акцент5 7 5" xfId="977"/>
    <cellStyle name="40% - Акцент5 8" xfId="978"/>
    <cellStyle name="40% — акцент5 8" xfId="979"/>
    <cellStyle name="40% - Акцент5 8 2" xfId="980"/>
    <cellStyle name="40% - Акцент5 8 2 2" xfId="981"/>
    <cellStyle name="40% - Акцент5 8 3" xfId="982"/>
    <cellStyle name="40% - Акцент5 8 4" xfId="983"/>
    <cellStyle name="40% - Акцент5 8 5" xfId="984"/>
    <cellStyle name="40% - Акцент5 9" xfId="985"/>
    <cellStyle name="40% — акцент5 9" xfId="986"/>
    <cellStyle name="40% - Акцент5 9 2" xfId="987"/>
    <cellStyle name="40% - Акцент5 9 2 2" xfId="988"/>
    <cellStyle name="40% - Акцент5 9 3" xfId="989"/>
    <cellStyle name="40% - Акцент5 9 4" xfId="990"/>
    <cellStyle name="40% - Акцент5 9 5" xfId="991"/>
    <cellStyle name="40% — акцент6" xfId="992"/>
    <cellStyle name="40% - Акцент6 10" xfId="993"/>
    <cellStyle name="40% — акцент6 10" xfId="994"/>
    <cellStyle name="40% - Акцент6 10 2" xfId="995"/>
    <cellStyle name="40% - Акцент6 10 2 2" xfId="996"/>
    <cellStyle name="40% - Акцент6 10 3" xfId="997"/>
    <cellStyle name="40% - Акцент6 10 4" xfId="998"/>
    <cellStyle name="40% - Акцент6 10 5" xfId="999"/>
    <cellStyle name="40% - Акцент6 11" xfId="1000"/>
    <cellStyle name="40% - Акцент6 11 2" xfId="1001"/>
    <cellStyle name="40% - Акцент6 12" xfId="1002"/>
    <cellStyle name="40% - Акцент6 12 2" xfId="1003"/>
    <cellStyle name="40% - Акцент6 2" xfId="1004"/>
    <cellStyle name="40% — акцент6 2" xfId="1005"/>
    <cellStyle name="40% - Акцент6 2 2" xfId="1006"/>
    <cellStyle name="40% — акцент6 2 2" xfId="1007"/>
    <cellStyle name="40% - Акцент6 2 2 2" xfId="1008"/>
    <cellStyle name="40% - Акцент6 2 2 2 2" xfId="1009"/>
    <cellStyle name="40% - Акцент6 2 2 3" xfId="1010"/>
    <cellStyle name="40% - Акцент6 2 2 4" xfId="1011"/>
    <cellStyle name="40% - Акцент6 2 2 5" xfId="1012"/>
    <cellStyle name="40% - Акцент6 2 3" xfId="1013"/>
    <cellStyle name="40% — акцент6 2 3" xfId="1014"/>
    <cellStyle name="40% - Акцент6 2 3 2" xfId="1015"/>
    <cellStyle name="40% - Акцент6 2 3 2 2" xfId="1016"/>
    <cellStyle name="40% - Акцент6 2 3 3" xfId="1017"/>
    <cellStyle name="40% - Акцент6 2 3 4" xfId="1018"/>
    <cellStyle name="40% - Акцент6 2 4" xfId="1019"/>
    <cellStyle name="40% - Акцент6 2 4 2" xfId="1020"/>
    <cellStyle name="40% - Акцент6 2 5" xfId="1021"/>
    <cellStyle name="40% - Акцент6 2 5 2" xfId="1022"/>
    <cellStyle name="40% - Акцент6 2 6" xfId="1023"/>
    <cellStyle name="40% - Акцент6 2 6 2" xfId="1024"/>
    <cellStyle name="40% - Акцент6 2 7" xfId="1025"/>
    <cellStyle name="40% - Акцент6 2 8" xfId="1026"/>
    <cellStyle name="40% - Акцент6 2 9" xfId="1027"/>
    <cellStyle name="40% - Акцент6 2_29-30 мая" xfId="1028"/>
    <cellStyle name="40% - Акцент6 3" xfId="1029"/>
    <cellStyle name="40% — акцент6 3" xfId="1030"/>
    <cellStyle name="40% - Акцент6 3 2" xfId="1031"/>
    <cellStyle name="40% - Акцент6 3 2 2" xfId="1032"/>
    <cellStyle name="40% - Акцент6 3 3" xfId="1033"/>
    <cellStyle name="40% - Акцент6 3 3 2" xfId="1034"/>
    <cellStyle name="40% - Акцент6 3 4" xfId="1035"/>
    <cellStyle name="40% - Акцент6 3 5" xfId="1036"/>
    <cellStyle name="40% - Акцент6 3 6" xfId="1037"/>
    <cellStyle name="40% - Акцент6 4" xfId="1038"/>
    <cellStyle name="40% — акцент6 4" xfId="1039"/>
    <cellStyle name="40% - Акцент6 4 2" xfId="1040"/>
    <cellStyle name="40% - Акцент6 4 2 2" xfId="1041"/>
    <cellStyle name="40% - Акцент6 4 3" xfId="1042"/>
    <cellStyle name="40% - Акцент6 4 4" xfId="1043"/>
    <cellStyle name="40% - Акцент6 4 5" xfId="1044"/>
    <cellStyle name="40% - Акцент6 5" xfId="1045"/>
    <cellStyle name="40% — акцент6 5" xfId="1046"/>
    <cellStyle name="40% - Акцент6 5 2" xfId="1047"/>
    <cellStyle name="40% - Акцент6 5 2 2" xfId="1048"/>
    <cellStyle name="40% - Акцент6 5 3" xfId="1049"/>
    <cellStyle name="40% - Акцент6 5 4" xfId="1050"/>
    <cellStyle name="40% - Акцент6 5 5" xfId="1051"/>
    <cellStyle name="40% - Акцент6 6" xfId="1052"/>
    <cellStyle name="40% — акцент6 6" xfId="1053"/>
    <cellStyle name="40% - Акцент6 6 2" xfId="1054"/>
    <cellStyle name="40% - Акцент6 6 2 2" xfId="1055"/>
    <cellStyle name="40% - Акцент6 6 3" xfId="1056"/>
    <cellStyle name="40% - Акцент6 6 4" xfId="1057"/>
    <cellStyle name="40% - Акцент6 6 5" xfId="1058"/>
    <cellStyle name="40% - Акцент6 7" xfId="1059"/>
    <cellStyle name="40% — акцент6 7" xfId="1060"/>
    <cellStyle name="40% - Акцент6 7 2" xfId="1061"/>
    <cellStyle name="40% - Акцент6 7 2 2" xfId="1062"/>
    <cellStyle name="40% - Акцент6 7 3" xfId="1063"/>
    <cellStyle name="40% - Акцент6 7 4" xfId="1064"/>
    <cellStyle name="40% - Акцент6 7 5" xfId="1065"/>
    <cellStyle name="40% - Акцент6 8" xfId="1066"/>
    <cellStyle name="40% — акцент6 8" xfId="1067"/>
    <cellStyle name="40% - Акцент6 8 2" xfId="1068"/>
    <cellStyle name="40% - Акцент6 8 2 2" xfId="1069"/>
    <cellStyle name="40% - Акцент6 8 3" xfId="1070"/>
    <cellStyle name="40% - Акцент6 8 4" xfId="1071"/>
    <cellStyle name="40% - Акцент6 8 5" xfId="1072"/>
    <cellStyle name="40% - Акцент6 9" xfId="1073"/>
    <cellStyle name="40% — акцент6 9" xfId="1074"/>
    <cellStyle name="40% - Акцент6 9 2" xfId="1075"/>
    <cellStyle name="40% - Акцент6 9 2 2" xfId="1076"/>
    <cellStyle name="40% - Акцент6 9 3" xfId="1077"/>
    <cellStyle name="40% - Акцент6 9 4" xfId="1078"/>
    <cellStyle name="40% - Акцент6 9 5" xfId="1079"/>
    <cellStyle name="60% — акцент1" xfId="1080"/>
    <cellStyle name="60% - Акцент1 10" xfId="1081"/>
    <cellStyle name="60% — акцент1 10" xfId="1082"/>
    <cellStyle name="60% - Акцент1 10 2" xfId="1083"/>
    <cellStyle name="60% - Акцент1 11" xfId="1084"/>
    <cellStyle name="60% - Акцент1 12" xfId="1085"/>
    <cellStyle name="60% - Акцент1 2" xfId="1086"/>
    <cellStyle name="60% — акцент1 2" xfId="1087"/>
    <cellStyle name="60% - Акцент1 2 2" xfId="1088"/>
    <cellStyle name="60% - Акцент1 2 3" xfId="1089"/>
    <cellStyle name="60% - Акцент1 2 4" xfId="1090"/>
    <cellStyle name="60% - Акцент1 3" xfId="1091"/>
    <cellStyle name="60% — акцент1 3" xfId="1092"/>
    <cellStyle name="60% - Акцент1 3 2" xfId="1093"/>
    <cellStyle name="60% - Акцент1 4" xfId="1094"/>
    <cellStyle name="60% — акцент1 4" xfId="1095"/>
    <cellStyle name="60% - Акцент1 4 2" xfId="1096"/>
    <cellStyle name="60% - Акцент1 5" xfId="1097"/>
    <cellStyle name="60% — акцент1 5" xfId="1098"/>
    <cellStyle name="60% - Акцент1 5 2" xfId="1099"/>
    <cellStyle name="60% - Акцент1 6" xfId="1100"/>
    <cellStyle name="60% — акцент1 6" xfId="1101"/>
    <cellStyle name="60% - Акцент1 6 2" xfId="1102"/>
    <cellStyle name="60% - Акцент1 7" xfId="1103"/>
    <cellStyle name="60% — акцент1 7" xfId="1104"/>
    <cellStyle name="60% - Акцент1 7 2" xfId="1105"/>
    <cellStyle name="60% - Акцент1 8" xfId="1106"/>
    <cellStyle name="60% — акцент1 8" xfId="1107"/>
    <cellStyle name="60% - Акцент1 8 2" xfId="1108"/>
    <cellStyle name="60% - Акцент1 9" xfId="1109"/>
    <cellStyle name="60% — акцент1 9" xfId="1110"/>
    <cellStyle name="60% - Акцент1 9 2" xfId="1111"/>
    <cellStyle name="60% — акцент2" xfId="1112"/>
    <cellStyle name="60% - Акцент2 10" xfId="1113"/>
    <cellStyle name="60% — акцент2 10" xfId="1114"/>
    <cellStyle name="60% - Акцент2 10 2" xfId="1115"/>
    <cellStyle name="60% - Акцент2 11" xfId="1116"/>
    <cellStyle name="60% - Акцент2 12" xfId="1117"/>
    <cellStyle name="60% - Акцент2 2" xfId="1118"/>
    <cellStyle name="60% — акцент2 2" xfId="1119"/>
    <cellStyle name="60% - Акцент2 2 2" xfId="1120"/>
    <cellStyle name="60% - Акцент2 2 3" xfId="1121"/>
    <cellStyle name="60% - Акцент2 2 4" xfId="1122"/>
    <cellStyle name="60% - Акцент2 3" xfId="1123"/>
    <cellStyle name="60% — акцент2 3" xfId="1124"/>
    <cellStyle name="60% - Акцент2 3 2" xfId="1125"/>
    <cellStyle name="60% - Акцент2 4" xfId="1126"/>
    <cellStyle name="60% — акцент2 4" xfId="1127"/>
    <cellStyle name="60% - Акцент2 4 2" xfId="1128"/>
    <cellStyle name="60% - Акцент2 5" xfId="1129"/>
    <cellStyle name="60% — акцент2 5" xfId="1130"/>
    <cellStyle name="60% - Акцент2 5 2" xfId="1131"/>
    <cellStyle name="60% - Акцент2 6" xfId="1132"/>
    <cellStyle name="60% — акцент2 6" xfId="1133"/>
    <cellStyle name="60% - Акцент2 6 2" xfId="1134"/>
    <cellStyle name="60% - Акцент2 7" xfId="1135"/>
    <cellStyle name="60% — акцент2 7" xfId="1136"/>
    <cellStyle name="60% - Акцент2 7 2" xfId="1137"/>
    <cellStyle name="60% - Акцент2 8" xfId="1138"/>
    <cellStyle name="60% — акцент2 8" xfId="1139"/>
    <cellStyle name="60% - Акцент2 8 2" xfId="1140"/>
    <cellStyle name="60% - Акцент2 9" xfId="1141"/>
    <cellStyle name="60% — акцент2 9" xfId="1142"/>
    <cellStyle name="60% - Акцент2 9 2" xfId="1143"/>
    <cellStyle name="60% — акцент3" xfId="1144"/>
    <cellStyle name="60% - Акцент3 10" xfId="1145"/>
    <cellStyle name="60% — акцент3 10" xfId="1146"/>
    <cellStyle name="60% - Акцент3 10 2" xfId="1147"/>
    <cellStyle name="60% - Акцент3 11" xfId="1148"/>
    <cellStyle name="60% - Акцент3 12" xfId="1149"/>
    <cellStyle name="60% - Акцент3 2" xfId="1150"/>
    <cellStyle name="60% — акцент3 2" xfId="1151"/>
    <cellStyle name="60% - Акцент3 2 2" xfId="1152"/>
    <cellStyle name="60% - Акцент3 2 3" xfId="1153"/>
    <cellStyle name="60% - Акцент3 2 4" xfId="1154"/>
    <cellStyle name="60% - Акцент3 3" xfId="1155"/>
    <cellStyle name="60% — акцент3 3" xfId="1156"/>
    <cellStyle name="60% - Акцент3 3 2" xfId="1157"/>
    <cellStyle name="60% - Акцент3 4" xfId="1158"/>
    <cellStyle name="60% — акцент3 4" xfId="1159"/>
    <cellStyle name="60% - Акцент3 4 2" xfId="1160"/>
    <cellStyle name="60% - Акцент3 5" xfId="1161"/>
    <cellStyle name="60% — акцент3 5" xfId="1162"/>
    <cellStyle name="60% - Акцент3 5 2" xfId="1163"/>
    <cellStyle name="60% - Акцент3 6" xfId="1164"/>
    <cellStyle name="60% — акцент3 6" xfId="1165"/>
    <cellStyle name="60% - Акцент3 6 2" xfId="1166"/>
    <cellStyle name="60% - Акцент3 7" xfId="1167"/>
    <cellStyle name="60% — акцент3 7" xfId="1168"/>
    <cellStyle name="60% - Акцент3 7 2" xfId="1169"/>
    <cellStyle name="60% - Акцент3 8" xfId="1170"/>
    <cellStyle name="60% — акцент3 8" xfId="1171"/>
    <cellStyle name="60% - Акцент3 8 2" xfId="1172"/>
    <cellStyle name="60% - Акцент3 9" xfId="1173"/>
    <cellStyle name="60% — акцент3 9" xfId="1174"/>
    <cellStyle name="60% - Акцент3 9 2" xfId="1175"/>
    <cellStyle name="60% — акцент4" xfId="1176"/>
    <cellStyle name="60% - Акцент4 10" xfId="1177"/>
    <cellStyle name="60% — акцент4 10" xfId="1178"/>
    <cellStyle name="60% - Акцент4 10 2" xfId="1179"/>
    <cellStyle name="60% - Акцент4 11" xfId="1180"/>
    <cellStyle name="60% - Акцент4 12" xfId="1181"/>
    <cellStyle name="60% - Акцент4 2" xfId="1182"/>
    <cellStyle name="60% — акцент4 2" xfId="1183"/>
    <cellStyle name="60% - Акцент4 2 2" xfId="1184"/>
    <cellStyle name="60% - Акцент4 2 3" xfId="1185"/>
    <cellStyle name="60% - Акцент4 2 4" xfId="1186"/>
    <cellStyle name="60% - Акцент4 3" xfId="1187"/>
    <cellStyle name="60% — акцент4 3" xfId="1188"/>
    <cellStyle name="60% - Акцент4 3 2" xfId="1189"/>
    <cellStyle name="60% - Акцент4 4" xfId="1190"/>
    <cellStyle name="60% — акцент4 4" xfId="1191"/>
    <cellStyle name="60% - Акцент4 4 2" xfId="1192"/>
    <cellStyle name="60% - Акцент4 5" xfId="1193"/>
    <cellStyle name="60% — акцент4 5" xfId="1194"/>
    <cellStyle name="60% - Акцент4 5 2" xfId="1195"/>
    <cellStyle name="60% - Акцент4 6" xfId="1196"/>
    <cellStyle name="60% — акцент4 6" xfId="1197"/>
    <cellStyle name="60% - Акцент4 6 2" xfId="1198"/>
    <cellStyle name="60% - Акцент4 7" xfId="1199"/>
    <cellStyle name="60% — акцент4 7" xfId="1200"/>
    <cellStyle name="60% - Акцент4 7 2" xfId="1201"/>
    <cellStyle name="60% - Акцент4 8" xfId="1202"/>
    <cellStyle name="60% — акцент4 8" xfId="1203"/>
    <cellStyle name="60% - Акцент4 8 2" xfId="1204"/>
    <cellStyle name="60% - Акцент4 9" xfId="1205"/>
    <cellStyle name="60% — акцент4 9" xfId="1206"/>
    <cellStyle name="60% - Акцент4 9 2" xfId="1207"/>
    <cellStyle name="60% — акцент5" xfId="1208"/>
    <cellStyle name="60% - Акцент5 10" xfId="1209"/>
    <cellStyle name="60% — акцент5 10" xfId="1210"/>
    <cellStyle name="60% - Акцент5 10 2" xfId="1211"/>
    <cellStyle name="60% - Акцент5 11" xfId="1212"/>
    <cellStyle name="60% - Акцент5 12" xfId="1213"/>
    <cellStyle name="60% - Акцент5 2" xfId="1214"/>
    <cellStyle name="60% — акцент5 2" xfId="1215"/>
    <cellStyle name="60% - Акцент5 2 2" xfId="1216"/>
    <cellStyle name="60% - Акцент5 2 3" xfId="1217"/>
    <cellStyle name="60% - Акцент5 2 4" xfId="1218"/>
    <cellStyle name="60% - Акцент5 3" xfId="1219"/>
    <cellStyle name="60% — акцент5 3" xfId="1220"/>
    <cellStyle name="60% - Акцент5 3 2" xfId="1221"/>
    <cellStyle name="60% - Акцент5 4" xfId="1222"/>
    <cellStyle name="60% — акцент5 4" xfId="1223"/>
    <cellStyle name="60% - Акцент5 4 2" xfId="1224"/>
    <cellStyle name="60% - Акцент5 5" xfId="1225"/>
    <cellStyle name="60% — акцент5 5" xfId="1226"/>
    <cellStyle name="60% - Акцент5 5 2" xfId="1227"/>
    <cellStyle name="60% - Акцент5 6" xfId="1228"/>
    <cellStyle name="60% — акцент5 6" xfId="1229"/>
    <cellStyle name="60% - Акцент5 6 2" xfId="1230"/>
    <cellStyle name="60% - Акцент5 7" xfId="1231"/>
    <cellStyle name="60% — акцент5 7" xfId="1232"/>
    <cellStyle name="60% - Акцент5 7 2" xfId="1233"/>
    <cellStyle name="60% - Акцент5 8" xfId="1234"/>
    <cellStyle name="60% — акцент5 8" xfId="1235"/>
    <cellStyle name="60% - Акцент5 8 2" xfId="1236"/>
    <cellStyle name="60% - Акцент5 9" xfId="1237"/>
    <cellStyle name="60% — акцент5 9" xfId="1238"/>
    <cellStyle name="60% - Акцент5 9 2" xfId="1239"/>
    <cellStyle name="60% — акцент6" xfId="1240"/>
    <cellStyle name="60% - Акцент6 10" xfId="1241"/>
    <cellStyle name="60% — акцент6 10" xfId="1242"/>
    <cellStyle name="60% - Акцент6 10 2" xfId="1243"/>
    <cellStyle name="60% - Акцент6 11" xfId="1244"/>
    <cellStyle name="60% - Акцент6 12" xfId="1245"/>
    <cellStyle name="60% - Акцент6 2" xfId="1246"/>
    <cellStyle name="60% — акцент6 2" xfId="1247"/>
    <cellStyle name="60% - Акцент6 2 2" xfId="1248"/>
    <cellStyle name="60% - Акцент6 2 3" xfId="1249"/>
    <cellStyle name="60% - Акцент6 2 4" xfId="1250"/>
    <cellStyle name="60% - Акцент6 3" xfId="1251"/>
    <cellStyle name="60% — акцент6 3" xfId="1252"/>
    <cellStyle name="60% - Акцент6 3 2" xfId="1253"/>
    <cellStyle name="60% - Акцент6 4" xfId="1254"/>
    <cellStyle name="60% — акцент6 4" xfId="1255"/>
    <cellStyle name="60% - Акцент6 4 2" xfId="1256"/>
    <cellStyle name="60% - Акцент6 5" xfId="1257"/>
    <cellStyle name="60% — акцент6 5" xfId="1258"/>
    <cellStyle name="60% - Акцент6 5 2" xfId="1259"/>
    <cellStyle name="60% - Акцент6 6" xfId="1260"/>
    <cellStyle name="60% — акцент6 6" xfId="1261"/>
    <cellStyle name="60% - Акцент6 6 2" xfId="1262"/>
    <cellStyle name="60% - Акцент6 7" xfId="1263"/>
    <cellStyle name="60% — акцент6 7" xfId="1264"/>
    <cellStyle name="60% - Акцент6 7 2" xfId="1265"/>
    <cellStyle name="60% - Акцент6 8" xfId="1266"/>
    <cellStyle name="60% — акцент6 8" xfId="1267"/>
    <cellStyle name="60% - Акцент6 8 2" xfId="1268"/>
    <cellStyle name="60% - Акцент6 9" xfId="1269"/>
    <cellStyle name="60% — акцент6 9" xfId="1270"/>
    <cellStyle name="60% - Акцент6 9 2" xfId="1271"/>
    <cellStyle name="Excel Built-in Normal" xfId="1272"/>
    <cellStyle name="Normal 3" xfId="1273"/>
    <cellStyle name="Normal_технические" xfId="1274"/>
    <cellStyle name="TableStyleLight1" xfId="1275"/>
    <cellStyle name="Акцент1 10" xfId="1276"/>
    <cellStyle name="Акцент1 2" xfId="1277"/>
    <cellStyle name="Акцент1 2 2" xfId="1278"/>
    <cellStyle name="Акцент1 3" xfId="1279"/>
    <cellStyle name="Акцент1 3 2" xfId="1280"/>
    <cellStyle name="Акцент1 4" xfId="1281"/>
    <cellStyle name="Акцент1 4 2" xfId="1282"/>
    <cellStyle name="Акцент1 5" xfId="1283"/>
    <cellStyle name="Акцент1 5 2" xfId="1284"/>
    <cellStyle name="Акцент1 6" xfId="1285"/>
    <cellStyle name="Акцент1 6 2" xfId="1286"/>
    <cellStyle name="Акцент1 7" xfId="1287"/>
    <cellStyle name="Акцент1 7 2" xfId="1288"/>
    <cellStyle name="Акцент1 8" xfId="1289"/>
    <cellStyle name="Акцент1 9" xfId="1290"/>
    <cellStyle name="Акцент2 10" xfId="1291"/>
    <cellStyle name="Акцент2 2" xfId="1292"/>
    <cellStyle name="Акцент2 2 2" xfId="1293"/>
    <cellStyle name="Акцент2 3" xfId="1294"/>
    <cellStyle name="Акцент2 3 2" xfId="1295"/>
    <cellStyle name="Акцент2 4" xfId="1296"/>
    <cellStyle name="Акцент2 4 2" xfId="1297"/>
    <cellStyle name="Акцент2 5" xfId="1298"/>
    <cellStyle name="Акцент2 5 2" xfId="1299"/>
    <cellStyle name="Акцент2 6" xfId="1300"/>
    <cellStyle name="Акцент2 6 2" xfId="1301"/>
    <cellStyle name="Акцент2 7" xfId="1302"/>
    <cellStyle name="Акцент2 7 2" xfId="1303"/>
    <cellStyle name="Акцент2 8" xfId="1304"/>
    <cellStyle name="Акцент2 9" xfId="1305"/>
    <cellStyle name="Акцент3 10" xfId="1306"/>
    <cellStyle name="Акцент3 2" xfId="1307"/>
    <cellStyle name="Акцент3 2 2" xfId="1308"/>
    <cellStyle name="Акцент3 3" xfId="1309"/>
    <cellStyle name="Акцент3 3 2" xfId="1310"/>
    <cellStyle name="Акцент3 4" xfId="1311"/>
    <cellStyle name="Акцент3 4 2" xfId="1312"/>
    <cellStyle name="Акцент3 5" xfId="1313"/>
    <cellStyle name="Акцент3 5 2" xfId="1314"/>
    <cellStyle name="Акцент3 6" xfId="1315"/>
    <cellStyle name="Акцент3 6 2" xfId="1316"/>
    <cellStyle name="Акцент3 7" xfId="1317"/>
    <cellStyle name="Акцент3 7 2" xfId="1318"/>
    <cellStyle name="Акцент3 8" xfId="1319"/>
    <cellStyle name="Акцент3 9" xfId="1320"/>
    <cellStyle name="Акцент4 10" xfId="1321"/>
    <cellStyle name="Акцент4 2" xfId="1322"/>
    <cellStyle name="Акцент4 2 2" xfId="1323"/>
    <cellStyle name="Акцент4 3" xfId="1324"/>
    <cellStyle name="Акцент4 3 2" xfId="1325"/>
    <cellStyle name="Акцент4 4" xfId="1326"/>
    <cellStyle name="Акцент4 4 2" xfId="1327"/>
    <cellStyle name="Акцент4 5" xfId="1328"/>
    <cellStyle name="Акцент4 5 2" xfId="1329"/>
    <cellStyle name="Акцент4 6" xfId="1330"/>
    <cellStyle name="Акцент4 6 2" xfId="1331"/>
    <cellStyle name="Акцент4 7" xfId="1332"/>
    <cellStyle name="Акцент4 7 2" xfId="1333"/>
    <cellStyle name="Акцент4 8" xfId="1334"/>
    <cellStyle name="Акцент4 9" xfId="1335"/>
    <cellStyle name="Акцент5 10" xfId="1336"/>
    <cellStyle name="Акцент5 2" xfId="1337"/>
    <cellStyle name="Акцент5 2 2" xfId="1338"/>
    <cellStyle name="Акцент5 3" xfId="1339"/>
    <cellStyle name="Акцент5 3 2" xfId="1340"/>
    <cellStyle name="Акцент5 4" xfId="1341"/>
    <cellStyle name="Акцент5 4 2" xfId="1342"/>
    <cellStyle name="Акцент5 5" xfId="1343"/>
    <cellStyle name="Акцент5 5 2" xfId="1344"/>
    <cellStyle name="Акцент5 6" xfId="1345"/>
    <cellStyle name="Акцент5 6 2" xfId="1346"/>
    <cellStyle name="Акцент5 7" xfId="1347"/>
    <cellStyle name="Акцент5 7 2" xfId="1348"/>
    <cellStyle name="Акцент5 8" xfId="1349"/>
    <cellStyle name="Акцент5 9" xfId="1350"/>
    <cellStyle name="Акцент6 10" xfId="1351"/>
    <cellStyle name="Акцент6 2" xfId="1352"/>
    <cellStyle name="Акцент6 2 2" xfId="1353"/>
    <cellStyle name="Акцент6 3" xfId="1354"/>
    <cellStyle name="Акцент6 3 2" xfId="1355"/>
    <cellStyle name="Акцент6 4" xfId="1356"/>
    <cellStyle name="Акцент6 4 2" xfId="1357"/>
    <cellStyle name="Акцент6 5" xfId="1358"/>
    <cellStyle name="Акцент6 5 2" xfId="1359"/>
    <cellStyle name="Акцент6 6" xfId="1360"/>
    <cellStyle name="Акцент6 6 2" xfId="1361"/>
    <cellStyle name="Акцент6 7" xfId="1362"/>
    <cellStyle name="Акцент6 7 2" xfId="1363"/>
    <cellStyle name="Акцент6 8" xfId="1364"/>
    <cellStyle name="Акцент6 9" xfId="1365"/>
    <cellStyle name="Ввод  10" xfId="1366"/>
    <cellStyle name="Ввод  2" xfId="1367"/>
    <cellStyle name="Ввод  2 2" xfId="1368"/>
    <cellStyle name="Ввод  3" xfId="1369"/>
    <cellStyle name="Ввод  3 2" xfId="1370"/>
    <cellStyle name="Ввод  4" xfId="1371"/>
    <cellStyle name="Ввод  4 2" xfId="1372"/>
    <cellStyle name="Ввод  5" xfId="1373"/>
    <cellStyle name="Ввод  5 2" xfId="1374"/>
    <cellStyle name="Ввод  6" xfId="1375"/>
    <cellStyle name="Ввод  6 2" xfId="1376"/>
    <cellStyle name="Ввод  7" xfId="1377"/>
    <cellStyle name="Ввод  7 2" xfId="1378"/>
    <cellStyle name="Ввод  8" xfId="1379"/>
    <cellStyle name="Ввод  9" xfId="1380"/>
    <cellStyle name="Вывод 10" xfId="1381"/>
    <cellStyle name="Вывод 2" xfId="1382"/>
    <cellStyle name="Вывод 2 2" xfId="1383"/>
    <cellStyle name="Вывод 3" xfId="1384"/>
    <cellStyle name="Вывод 3 2" xfId="1385"/>
    <cellStyle name="Вывод 4" xfId="1386"/>
    <cellStyle name="Вывод 4 2" xfId="1387"/>
    <cellStyle name="Вывод 5" xfId="1388"/>
    <cellStyle name="Вывод 5 2" xfId="1389"/>
    <cellStyle name="Вывод 6" xfId="1390"/>
    <cellStyle name="Вывод 6 2" xfId="1391"/>
    <cellStyle name="Вывод 7" xfId="1392"/>
    <cellStyle name="Вывод 7 2" xfId="1393"/>
    <cellStyle name="Вывод 8" xfId="1394"/>
    <cellStyle name="Вывод 9" xfId="1395"/>
    <cellStyle name="Вычисление 10" xfId="1396"/>
    <cellStyle name="Вычисление 2" xfId="1397"/>
    <cellStyle name="Вычисление 2 2" xfId="1398"/>
    <cellStyle name="Вычисление 3" xfId="1399"/>
    <cellStyle name="Вычисление 3 2" xfId="1400"/>
    <cellStyle name="Вычисление 4" xfId="1401"/>
    <cellStyle name="Вычисление 4 2" xfId="1402"/>
    <cellStyle name="Вычисление 5" xfId="1403"/>
    <cellStyle name="Вычисление 5 2" xfId="1404"/>
    <cellStyle name="Вычисление 6" xfId="1405"/>
    <cellStyle name="Вычисление 6 2" xfId="1406"/>
    <cellStyle name="Вычисление 7" xfId="1407"/>
    <cellStyle name="Вычисление 7 2" xfId="1408"/>
    <cellStyle name="Вычисление 8" xfId="1409"/>
    <cellStyle name="Вычисление 9" xfId="1410"/>
    <cellStyle name="Гиперссылка 2" xfId="1411"/>
    <cellStyle name="Денежный 10" xfId="1412"/>
    <cellStyle name="Денежный 10 10" xfId="1413"/>
    <cellStyle name="Денежный 10 10 2" xfId="1414"/>
    <cellStyle name="Денежный 10 10 2 2" xfId="1415"/>
    <cellStyle name="Денежный 10 10 3" xfId="1416"/>
    <cellStyle name="Денежный 10 11" xfId="1417"/>
    <cellStyle name="Денежный 10 2" xfId="1418"/>
    <cellStyle name="Денежный 10 2 2" xfId="1419"/>
    <cellStyle name="Денежный 10 2 2 2" xfId="1420"/>
    <cellStyle name="Денежный 10 2 2 2 10" xfId="1421"/>
    <cellStyle name="Денежный 10 2 2 2 10 2" xfId="1422"/>
    <cellStyle name="Денежный 10 2 2 2 11" xfId="1423"/>
    <cellStyle name="Денежный 10 2 2 2 11 2" xfId="1424"/>
    <cellStyle name="Денежный 10 2 2 2 12" xfId="1425"/>
    <cellStyle name="Денежный 10 2 2 2 12 2" xfId="1426"/>
    <cellStyle name="Денежный 10 2 2 2 13" xfId="1427"/>
    <cellStyle name="Денежный 10 2 2 2 13 2" xfId="1428"/>
    <cellStyle name="Денежный 10 2 2 2 14" xfId="1429"/>
    <cellStyle name="Денежный 10 2 2 2 2" xfId="1430"/>
    <cellStyle name="Денежный 10 2 2 2 2 10" xfId="1431"/>
    <cellStyle name="Денежный 10 2 2 2 2 10 2" xfId="1432"/>
    <cellStyle name="Денежный 10 2 2 2 2 11" xfId="1433"/>
    <cellStyle name="Денежный 10 2 2 2 2 11 2" xfId="1434"/>
    <cellStyle name="Денежный 10 2 2 2 2 12" xfId="1435"/>
    <cellStyle name="Денежный 10 2 2 2 2 12 2" xfId="1436"/>
    <cellStyle name="Денежный 10 2 2 2 2 13" xfId="1437"/>
    <cellStyle name="Денежный 10 2 2 2 2 2" xfId="1438"/>
    <cellStyle name="Денежный 10 2 2 2 2 2 10" xfId="1439"/>
    <cellStyle name="Денежный 10 2 2 2 2 2 10 2" xfId="1440"/>
    <cellStyle name="Денежный 10 2 2 2 2 2 11" xfId="1441"/>
    <cellStyle name="Денежный 10 2 2 2 2 2 2" xfId="1442"/>
    <cellStyle name="Денежный 10 2 2 2 2 2 2 2" xfId="1443"/>
    <cellStyle name="Денежный 10 2 2 2 2 2 2 2 2" xfId="1444"/>
    <cellStyle name="Денежный 10 2 2 2 2 2 2 2 2 2" xfId="1445"/>
    <cellStyle name="Денежный 10 2 2 2 2 2 2 2 3" xfId="1446"/>
    <cellStyle name="Денежный 10 2 2 2 2 2 2 2 3 2" xfId="1447"/>
    <cellStyle name="Денежный 10 2 2 2 2 2 2 2 4" xfId="1448"/>
    <cellStyle name="Денежный 10 2 2 2 2 2 2 2 4 2" xfId="1449"/>
    <cellStyle name="Денежный 10 2 2 2 2 2 2 2 5" xfId="1450"/>
    <cellStyle name="Денежный 10 2 2 2 2 2 2 2 5 2" xfId="1451"/>
    <cellStyle name="Денежный 10 2 2 2 2 2 2 2 6" xfId="1452"/>
    <cellStyle name="Денежный 10 2 2 2 2 2 2 2 6 2" xfId="1453"/>
    <cellStyle name="Денежный 10 2 2 2 2 2 2 2 7" xfId="1454"/>
    <cellStyle name="Денежный 10 2 2 2 2 2 2 2 7 2" xfId="1455"/>
    <cellStyle name="Денежный 10 2 2 2 2 2 2 2 8" xfId="1456"/>
    <cellStyle name="Денежный 10 2 2 2 2 2 2 2 8 2" xfId="1457"/>
    <cellStyle name="Денежный 10 2 2 2 2 2 2 2 9" xfId="1458"/>
    <cellStyle name="Денежный 10 2 2 2 2 2 2 3" xfId="1459"/>
    <cellStyle name="Денежный 10 2 2 2 2 2 2 3 2" xfId="1460"/>
    <cellStyle name="Денежный 10 2 2 2 2 2 2 4" xfId="1461"/>
    <cellStyle name="Денежный 10 2 2 2 2 2 2 4 2" xfId="1462"/>
    <cellStyle name="Денежный 10 2 2 2 2 2 2 5" xfId="1463"/>
    <cellStyle name="Денежный 10 2 2 2 2 2 2 5 2" xfId="1464"/>
    <cellStyle name="Денежный 10 2 2 2 2 2 2 6" xfId="1465"/>
    <cellStyle name="Денежный 10 2 2 2 2 2 2 6 2" xfId="1466"/>
    <cellStyle name="Денежный 10 2 2 2 2 2 2 7" xfId="1467"/>
    <cellStyle name="Денежный 10 2 2 2 2 2 2 7 2" xfId="1468"/>
    <cellStyle name="Денежный 10 2 2 2 2 2 2 8" xfId="1469"/>
    <cellStyle name="Денежный 10 2 2 2 2 2 2 8 2" xfId="1470"/>
    <cellStyle name="Денежный 10 2 2 2 2 2 2 9" xfId="1471"/>
    <cellStyle name="Денежный 10 2 2 2 2 2 3" xfId="1472"/>
    <cellStyle name="Денежный 10 2 2 2 2 2 3 2" xfId="1473"/>
    <cellStyle name="Денежный 10 2 2 2 2 2 4" xfId="1474"/>
    <cellStyle name="Денежный 10 2 2 2 2 2 4 2" xfId="1475"/>
    <cellStyle name="Денежный 10 2 2 2 2 2 5" xfId="1476"/>
    <cellStyle name="Денежный 10 2 2 2 2 2 5 2" xfId="1477"/>
    <cellStyle name="Денежный 10 2 2 2 2 2 6" xfId="1478"/>
    <cellStyle name="Денежный 10 2 2 2 2 2 6 2" xfId="1479"/>
    <cellStyle name="Денежный 10 2 2 2 2 2 7" xfId="1480"/>
    <cellStyle name="Денежный 10 2 2 2 2 2 7 2" xfId="1481"/>
    <cellStyle name="Денежный 10 2 2 2 2 2 8" xfId="1482"/>
    <cellStyle name="Денежный 10 2 2 2 2 2 8 2" xfId="1483"/>
    <cellStyle name="Денежный 10 2 2 2 2 2 9" xfId="1484"/>
    <cellStyle name="Денежный 10 2 2 2 2 2 9 2" xfId="1485"/>
    <cellStyle name="Денежный 10 2 2 2 2 3" xfId="1486"/>
    <cellStyle name="Денежный 10 2 2 2 2 3 2" xfId="1487"/>
    <cellStyle name="Денежный 10 2 2 2 2 4" xfId="1488"/>
    <cellStyle name="Денежный 10 2 2 2 2 4 2" xfId="1489"/>
    <cellStyle name="Денежный 10 2 2 2 2 5" xfId="1490"/>
    <cellStyle name="Денежный 10 2 2 2 2 5 2" xfId="1491"/>
    <cellStyle name="Денежный 10 2 2 2 2 5 2 2" xfId="1492"/>
    <cellStyle name="Денежный 10 2 2 2 2 5 2 2 2" xfId="1493"/>
    <cellStyle name="Денежный 10 2 2 2 2 5 2 3" xfId="1494"/>
    <cellStyle name="Денежный 10 2 2 2 2 5 2 3 2" xfId="1495"/>
    <cellStyle name="Денежный 10 2 2 2 2 5 2 4" xfId="1496"/>
    <cellStyle name="Денежный 10 2 2 2 2 5 2 4 2" xfId="1497"/>
    <cellStyle name="Денежный 10 2 2 2 2 5 2 5" xfId="1498"/>
    <cellStyle name="Денежный 10 2 2 2 2 5 2 5 2" xfId="1499"/>
    <cellStyle name="Денежный 10 2 2 2 2 5 2 6" xfId="1500"/>
    <cellStyle name="Денежный 10 2 2 2 2 5 2 6 2" xfId="1501"/>
    <cellStyle name="Денежный 10 2 2 2 2 5 2 7" xfId="1502"/>
    <cellStyle name="Денежный 10 2 2 2 2 5 2 7 2" xfId="1503"/>
    <cellStyle name="Денежный 10 2 2 2 2 5 2 8" xfId="1504"/>
    <cellStyle name="Денежный 10 2 2 2 2 5 2 8 2" xfId="1505"/>
    <cellStyle name="Денежный 10 2 2 2 2 5 2 9" xfId="1506"/>
    <cellStyle name="Денежный 10 2 2 2 2 5 3" xfId="1507"/>
    <cellStyle name="Денежный 10 2 2 2 2 5 3 2" xfId="1508"/>
    <cellStyle name="Денежный 10 2 2 2 2 5 4" xfId="1509"/>
    <cellStyle name="Денежный 10 2 2 2 2 5 4 2" xfId="1510"/>
    <cellStyle name="Денежный 10 2 2 2 2 5 5" xfId="1511"/>
    <cellStyle name="Денежный 10 2 2 2 2 5 5 2" xfId="1512"/>
    <cellStyle name="Денежный 10 2 2 2 2 5 6" xfId="1513"/>
    <cellStyle name="Денежный 10 2 2 2 2 5 6 2" xfId="1514"/>
    <cellStyle name="Денежный 10 2 2 2 2 5 7" xfId="1515"/>
    <cellStyle name="Денежный 10 2 2 2 2 5 7 2" xfId="1516"/>
    <cellStyle name="Денежный 10 2 2 2 2 5 8" xfId="1517"/>
    <cellStyle name="Денежный 10 2 2 2 2 5 8 2" xfId="1518"/>
    <cellStyle name="Денежный 10 2 2 2 2 5 9" xfId="1519"/>
    <cellStyle name="Денежный 10 2 2 2 2 6" xfId="1520"/>
    <cellStyle name="Денежный 10 2 2 2 2 6 2" xfId="1521"/>
    <cellStyle name="Денежный 10 2 2 2 2 7" xfId="1522"/>
    <cellStyle name="Денежный 10 2 2 2 2 7 2" xfId="1523"/>
    <cellStyle name="Денежный 10 2 2 2 2 8" xfId="1524"/>
    <cellStyle name="Денежный 10 2 2 2 2 8 2" xfId="1525"/>
    <cellStyle name="Денежный 10 2 2 2 2 9" xfId="1526"/>
    <cellStyle name="Денежный 10 2 2 2 2 9 2" xfId="1527"/>
    <cellStyle name="Денежный 10 2 2 2 3" xfId="1528"/>
    <cellStyle name="Денежный 10 2 2 2 3 10" xfId="1529"/>
    <cellStyle name="Денежный 10 2 2 2 3 10 2" xfId="1530"/>
    <cellStyle name="Денежный 10 2 2 2 3 11" xfId="1531"/>
    <cellStyle name="Денежный 10 2 2 2 3 2" xfId="1532"/>
    <cellStyle name="Денежный 10 2 2 2 3 2 2" xfId="1533"/>
    <cellStyle name="Денежный 10 2 2 2 3 2 2 2" xfId="1534"/>
    <cellStyle name="Денежный 10 2 2 2 3 2 2 2 2" xfId="1535"/>
    <cellStyle name="Денежный 10 2 2 2 3 2 2 3" xfId="1536"/>
    <cellStyle name="Денежный 10 2 2 2 3 2 2 3 2" xfId="1537"/>
    <cellStyle name="Денежный 10 2 2 2 3 2 2 4" xfId="1538"/>
    <cellStyle name="Денежный 10 2 2 2 3 2 2 4 2" xfId="1539"/>
    <cellStyle name="Денежный 10 2 2 2 3 2 2 5" xfId="1540"/>
    <cellStyle name="Денежный 10 2 2 2 3 2 2 5 2" xfId="1541"/>
    <cellStyle name="Денежный 10 2 2 2 3 2 2 6" xfId="1542"/>
    <cellStyle name="Денежный 10 2 2 2 3 2 2 6 2" xfId="1543"/>
    <cellStyle name="Денежный 10 2 2 2 3 2 2 7" xfId="1544"/>
    <cellStyle name="Денежный 10 2 2 2 3 2 2 7 2" xfId="1545"/>
    <cellStyle name="Денежный 10 2 2 2 3 2 2 8" xfId="1546"/>
    <cellStyle name="Денежный 10 2 2 2 3 2 2 8 2" xfId="1547"/>
    <cellStyle name="Денежный 10 2 2 2 3 2 2 9" xfId="1548"/>
    <cellStyle name="Денежный 10 2 2 2 3 2 3" xfId="1549"/>
    <cellStyle name="Денежный 10 2 2 2 3 2 3 2" xfId="1550"/>
    <cellStyle name="Денежный 10 2 2 2 3 2 4" xfId="1551"/>
    <cellStyle name="Денежный 10 2 2 2 3 2 4 2" xfId="1552"/>
    <cellStyle name="Денежный 10 2 2 2 3 2 5" xfId="1553"/>
    <cellStyle name="Денежный 10 2 2 2 3 2 5 2" xfId="1554"/>
    <cellStyle name="Денежный 10 2 2 2 3 2 6" xfId="1555"/>
    <cellStyle name="Денежный 10 2 2 2 3 2 6 2" xfId="1556"/>
    <cellStyle name="Денежный 10 2 2 2 3 2 7" xfId="1557"/>
    <cellStyle name="Денежный 10 2 2 2 3 2 7 2" xfId="1558"/>
    <cellStyle name="Денежный 10 2 2 2 3 2 8" xfId="1559"/>
    <cellStyle name="Денежный 10 2 2 2 3 2 8 2" xfId="1560"/>
    <cellStyle name="Денежный 10 2 2 2 3 2 9" xfId="1561"/>
    <cellStyle name="Денежный 10 2 2 2 3 3" xfId="1562"/>
    <cellStyle name="Денежный 10 2 2 2 3 3 2" xfId="1563"/>
    <cellStyle name="Денежный 10 2 2 2 3 4" xfId="1564"/>
    <cellStyle name="Денежный 10 2 2 2 3 4 2" xfId="1565"/>
    <cellStyle name="Денежный 10 2 2 2 3 5" xfId="1566"/>
    <cellStyle name="Денежный 10 2 2 2 3 5 2" xfId="1567"/>
    <cellStyle name="Денежный 10 2 2 2 3 6" xfId="1568"/>
    <cellStyle name="Денежный 10 2 2 2 3 6 2" xfId="1569"/>
    <cellStyle name="Денежный 10 2 2 2 3 7" xfId="1570"/>
    <cellStyle name="Денежный 10 2 2 2 3 7 2" xfId="1571"/>
    <cellStyle name="Денежный 10 2 2 2 3 8" xfId="1572"/>
    <cellStyle name="Денежный 10 2 2 2 3 8 2" xfId="1573"/>
    <cellStyle name="Денежный 10 2 2 2 3 9" xfId="1574"/>
    <cellStyle name="Денежный 10 2 2 2 3 9 2" xfId="1575"/>
    <cellStyle name="Денежный 10 2 2 2 4" xfId="1576"/>
    <cellStyle name="Денежный 10 2 2 2 4 2" xfId="1577"/>
    <cellStyle name="Денежный 10 2 2 2 5" xfId="1578"/>
    <cellStyle name="Денежный 10 2 2 2 5 2" xfId="1579"/>
    <cellStyle name="Денежный 10 2 2 2 5 2 2" xfId="1580"/>
    <cellStyle name="Денежный 10 2 2 2 5 2 2 2" xfId="1581"/>
    <cellStyle name="Денежный 10 2 2 2 5 2 3" xfId="1582"/>
    <cellStyle name="Денежный 10 2 2 2 5 2 3 2" xfId="1583"/>
    <cellStyle name="Денежный 10 2 2 2 5 2 4" xfId="1584"/>
    <cellStyle name="Денежный 10 2 2 2 5 2 4 2" xfId="1585"/>
    <cellStyle name="Денежный 10 2 2 2 5 2 5" xfId="1586"/>
    <cellStyle name="Денежный 10 2 2 2 5 2 5 2" xfId="1587"/>
    <cellStyle name="Денежный 10 2 2 2 5 2 6" xfId="1588"/>
    <cellStyle name="Денежный 10 2 2 2 5 2 6 2" xfId="1589"/>
    <cellStyle name="Денежный 10 2 2 2 5 2 7" xfId="1590"/>
    <cellStyle name="Денежный 10 2 2 2 5 2 7 2" xfId="1591"/>
    <cellStyle name="Денежный 10 2 2 2 5 2 8" xfId="1592"/>
    <cellStyle name="Денежный 10 2 2 2 5 2 8 2" xfId="1593"/>
    <cellStyle name="Денежный 10 2 2 2 5 2 9" xfId="1594"/>
    <cellStyle name="Денежный 10 2 2 2 5 3" xfId="1595"/>
    <cellStyle name="Денежный 10 2 2 2 5 3 2" xfId="1596"/>
    <cellStyle name="Денежный 10 2 2 2 5 4" xfId="1597"/>
    <cellStyle name="Денежный 10 2 2 2 5 4 2" xfId="1598"/>
    <cellStyle name="Денежный 10 2 2 2 5 5" xfId="1599"/>
    <cellStyle name="Денежный 10 2 2 2 5 5 2" xfId="1600"/>
    <cellStyle name="Денежный 10 2 2 2 5 6" xfId="1601"/>
    <cellStyle name="Денежный 10 2 2 2 5 6 2" xfId="1602"/>
    <cellStyle name="Денежный 10 2 2 2 5 7" xfId="1603"/>
    <cellStyle name="Денежный 10 2 2 2 5 7 2" xfId="1604"/>
    <cellStyle name="Денежный 10 2 2 2 5 8" xfId="1605"/>
    <cellStyle name="Денежный 10 2 2 2 5 8 2" xfId="1606"/>
    <cellStyle name="Денежный 10 2 2 2 5 9" xfId="1607"/>
    <cellStyle name="Денежный 10 2 2 2 6" xfId="1608"/>
    <cellStyle name="Денежный 10 2 2 2 6 2" xfId="1609"/>
    <cellStyle name="Денежный 10 2 2 2 7" xfId="1610"/>
    <cellStyle name="Денежный 10 2 2 2 7 2" xfId="1611"/>
    <cellStyle name="Денежный 10 2 2 2 8" xfId="1612"/>
    <cellStyle name="Денежный 10 2 2 2 8 2" xfId="1613"/>
    <cellStyle name="Денежный 10 2 2 2 9" xfId="1614"/>
    <cellStyle name="Денежный 10 2 2 2 9 2" xfId="1615"/>
    <cellStyle name="Денежный 10 2 2 3" xfId="1616"/>
    <cellStyle name="Денежный 10 2 2 3 2" xfId="1617"/>
    <cellStyle name="Денежный 10 2 2 4" xfId="1618"/>
    <cellStyle name="Денежный 10 2 2 5" xfId="1619"/>
    <cellStyle name="Денежный 10 2 2 5 2" xfId="1620"/>
    <cellStyle name="Денежный 10 2 2 6" xfId="1621"/>
    <cellStyle name="Денежный 10 2 3" xfId="1622"/>
    <cellStyle name="Денежный 10 2 3 10" xfId="1623"/>
    <cellStyle name="Денежный 10 2 3 2" xfId="1624"/>
    <cellStyle name="Денежный 10 2 3 2 2" xfId="1625"/>
    <cellStyle name="Денежный 10 2 3 2 2 2" xfId="1626"/>
    <cellStyle name="Денежный 10 2 3 2 2 2 2" xfId="1627"/>
    <cellStyle name="Денежный 10 2 3 2 2 2 2 2" xfId="1628"/>
    <cellStyle name="Денежный 10 2 3 2 2 2 3" xfId="1629"/>
    <cellStyle name="Денежный 10 2 3 2 2 2 3 2" xfId="1630"/>
    <cellStyle name="Денежный 10 2 3 2 2 2 4" xfId="1631"/>
    <cellStyle name="Денежный 10 2 3 2 2 2 4 2" xfId="1632"/>
    <cellStyle name="Денежный 10 2 3 2 2 2 5" xfId="1633"/>
    <cellStyle name="Денежный 10 2 3 2 2 2 5 2" xfId="1634"/>
    <cellStyle name="Денежный 10 2 3 2 2 2 6" xfId="1635"/>
    <cellStyle name="Денежный 10 2 3 2 2 3" xfId="1636"/>
    <cellStyle name="Денежный 10 2 3 2 2 3 2" xfId="1637"/>
    <cellStyle name="Денежный 10 2 3 2 2 4" xfId="1638"/>
    <cellStyle name="Денежный 10 2 3 2 2 4 2" xfId="1639"/>
    <cellStyle name="Денежный 10 2 3 2 2 5" xfId="1640"/>
    <cellStyle name="Денежный 10 2 3 2 2 5 2" xfId="1641"/>
    <cellStyle name="Денежный 10 2 3 2 2 6" xfId="1642"/>
    <cellStyle name="Денежный 10 2 3 2 2 6 2" xfId="1643"/>
    <cellStyle name="Денежный 10 2 3 2 2 7" xfId="1644"/>
    <cellStyle name="Денежный 10 2 3 2 2 7 2" xfId="1645"/>
    <cellStyle name="Денежный 10 2 3 2 2 8" xfId="1646"/>
    <cellStyle name="Денежный 10 2 3 2 3" xfId="1647"/>
    <cellStyle name="Денежный 10 2 3 2 3 2" xfId="1648"/>
    <cellStyle name="Денежный 10 2 3 2 4" xfId="1649"/>
    <cellStyle name="Денежный 10 2 3 2 4 2" xfId="1650"/>
    <cellStyle name="Денежный 10 2 3 2 5" xfId="1651"/>
    <cellStyle name="Денежный 10 2 3 2 5 2" xfId="1652"/>
    <cellStyle name="Денежный 10 2 3 2 6" xfId="1653"/>
    <cellStyle name="Денежный 10 2 3 2 6 2" xfId="1654"/>
    <cellStyle name="Денежный 10 2 3 2 7" xfId="1655"/>
    <cellStyle name="Денежный 10 2 3 2 7 2" xfId="1656"/>
    <cellStyle name="Денежный 10 2 3 2 8" xfId="1657"/>
    <cellStyle name="Денежный 10 2 3 2 8 2" xfId="1658"/>
    <cellStyle name="Денежный 10 2 3 2 9" xfId="1659"/>
    <cellStyle name="Денежный 10 2 3 3" xfId="1660"/>
    <cellStyle name="Денежный 10 2 3 3 2" xfId="1661"/>
    <cellStyle name="Денежный 10 2 3 3 2 2" xfId="1662"/>
    <cellStyle name="Денежный 10 2 3 3 2 2 10" xfId="1663"/>
    <cellStyle name="Денежный 10 2 3 3 2 2 10 2" xfId="1664"/>
    <cellStyle name="Денежный 10 2 3 3 2 2 11" xfId="1665"/>
    <cellStyle name="Денежный 10 2 3 3 2 2 11 2" xfId="1666"/>
    <cellStyle name="Денежный 10 2 3 3 2 2 12" xfId="1667"/>
    <cellStyle name="Денежный 10 2 3 3 2 2 12 2" xfId="1668"/>
    <cellStyle name="Денежный 10 2 3 3 2 2 13" xfId="1669"/>
    <cellStyle name="Денежный 10 2 3 3 2 2 13 2" xfId="1670"/>
    <cellStyle name="Денежный 10 2 3 3 2 2 14" xfId="1671"/>
    <cellStyle name="Денежный 10 2 3 3 2 2 14 2" xfId="1672"/>
    <cellStyle name="Денежный 10 2 3 3 2 2 15" xfId="1673"/>
    <cellStyle name="Денежный 10 2 3 3 2 2 16" xfId="1674"/>
    <cellStyle name="Денежный 10 2 3 3 2 2 2" xfId="1675"/>
    <cellStyle name="Денежный 10 2 3 3 2 2 2 2" xfId="1676"/>
    <cellStyle name="Денежный 10 2 3 3 2 2 3" xfId="1677"/>
    <cellStyle name="Денежный 10 2 3 3 2 2 3 10" xfId="1678"/>
    <cellStyle name="Денежный 10 2 3 3 2 2 3 10 2" xfId="1679"/>
    <cellStyle name="Денежный 10 2 3 3 2 2 3 11" xfId="1680"/>
    <cellStyle name="Денежный 10 2 3 3 2 2 3 2" xfId="1681"/>
    <cellStyle name="Денежный 10 2 3 3 2 2 3 2 2" xfId="1682"/>
    <cellStyle name="Денежный 10 2 3 3 2 2 3 2 2 2" xfId="1683"/>
    <cellStyle name="Денежный 10 2 3 3 2 2 3 2 2 2 2" xfId="1684"/>
    <cellStyle name="Денежный 10 2 3 3 2 2 3 2 2 3" xfId="1685"/>
    <cellStyle name="Денежный 10 2 3 3 2 2 3 2 2 3 2" xfId="1686"/>
    <cellStyle name="Денежный 10 2 3 3 2 2 3 2 2 4" xfId="1687"/>
    <cellStyle name="Денежный 10 2 3 3 2 2 3 2 2 4 2" xfId="1688"/>
    <cellStyle name="Денежный 10 2 3 3 2 2 3 2 2 5" xfId="1689"/>
    <cellStyle name="Денежный 10 2 3 3 2 2 3 2 2 5 2" xfId="1690"/>
    <cellStyle name="Денежный 10 2 3 3 2 2 3 2 2 6" xfId="1691"/>
    <cellStyle name="Денежный 10 2 3 3 2 2 3 2 2 6 2" xfId="1692"/>
    <cellStyle name="Денежный 10 2 3 3 2 2 3 2 2 7" xfId="1693"/>
    <cellStyle name="Денежный 10 2 3 3 2 2 3 2 2 7 2" xfId="1694"/>
    <cellStyle name="Денежный 10 2 3 3 2 2 3 2 2 8" xfId="1695"/>
    <cellStyle name="Денежный 10 2 3 3 2 2 3 2 2 8 2" xfId="1696"/>
    <cellStyle name="Денежный 10 2 3 3 2 2 3 2 2 9" xfId="1697"/>
    <cellStyle name="Денежный 10 2 3 3 2 2 3 2 3" xfId="1698"/>
    <cellStyle name="Денежный 10 2 3 3 2 2 3 2 3 2" xfId="1699"/>
    <cellStyle name="Денежный 10 2 3 3 2 2 3 2 4" xfId="1700"/>
    <cellStyle name="Денежный 10 2 3 3 2 2 3 2 4 2" xfId="1701"/>
    <cellStyle name="Денежный 10 2 3 3 2 2 3 2 5" xfId="1702"/>
    <cellStyle name="Денежный 10 2 3 3 2 2 3 2 5 2" xfId="1703"/>
    <cellStyle name="Денежный 10 2 3 3 2 2 3 2 6" xfId="1704"/>
    <cellStyle name="Денежный 10 2 3 3 2 2 3 2 6 2" xfId="1705"/>
    <cellStyle name="Денежный 10 2 3 3 2 2 3 2 7" xfId="1706"/>
    <cellStyle name="Денежный 10 2 3 3 2 2 3 2 7 2" xfId="1707"/>
    <cellStyle name="Денежный 10 2 3 3 2 2 3 2 8" xfId="1708"/>
    <cellStyle name="Денежный 10 2 3 3 2 2 3 2 8 2" xfId="1709"/>
    <cellStyle name="Денежный 10 2 3 3 2 2 3 2 9" xfId="1710"/>
    <cellStyle name="Денежный 10 2 3 3 2 2 3 3" xfId="1711"/>
    <cellStyle name="Денежный 10 2 3 3 2 2 3 3 2" xfId="1712"/>
    <cellStyle name="Денежный 10 2 3 3 2 2 3 4" xfId="1713"/>
    <cellStyle name="Денежный 10 2 3 3 2 2 3 4 2" xfId="1714"/>
    <cellStyle name="Денежный 10 2 3 3 2 2 3 5" xfId="1715"/>
    <cellStyle name="Денежный 10 2 3 3 2 2 3 5 2" xfId="1716"/>
    <cellStyle name="Денежный 10 2 3 3 2 2 3 6" xfId="1717"/>
    <cellStyle name="Денежный 10 2 3 3 2 2 3 6 2" xfId="1718"/>
    <cellStyle name="Денежный 10 2 3 3 2 2 3 7" xfId="1719"/>
    <cellStyle name="Денежный 10 2 3 3 2 2 3 7 2" xfId="1720"/>
    <cellStyle name="Денежный 10 2 3 3 2 2 3 8" xfId="1721"/>
    <cellStyle name="Денежный 10 2 3 3 2 2 3 8 2" xfId="1722"/>
    <cellStyle name="Денежный 10 2 3 3 2 2 3 9" xfId="1723"/>
    <cellStyle name="Денежный 10 2 3 3 2 2 3 9 2" xfId="1724"/>
    <cellStyle name="Денежный 10 2 3 3 2 2 4" xfId="1725"/>
    <cellStyle name="Денежный 10 2 3 3 2 2 4 2" xfId="1726"/>
    <cellStyle name="Денежный 10 2 3 3 2 2 5" xfId="1727"/>
    <cellStyle name="Денежный 10 2 3 3 2 2 5 2" xfId="1728"/>
    <cellStyle name="Денежный 10 2 3 3 2 2 6" xfId="1729"/>
    <cellStyle name="Денежный 10 2 3 3 2 2 6 2" xfId="1730"/>
    <cellStyle name="Денежный 10 2 3 3 2 2 6 2 2" xfId="1731"/>
    <cellStyle name="Денежный 10 2 3 3 2 2 6 2 2 2" xfId="1732"/>
    <cellStyle name="Денежный 10 2 3 3 2 2 6 2 3" xfId="1733"/>
    <cellStyle name="Денежный 10 2 3 3 2 2 6 2 3 2" xfId="1734"/>
    <cellStyle name="Денежный 10 2 3 3 2 2 6 2 4" xfId="1735"/>
    <cellStyle name="Денежный 10 2 3 3 2 2 6 2 4 2" xfId="1736"/>
    <cellStyle name="Денежный 10 2 3 3 2 2 6 2 5" xfId="1737"/>
    <cellStyle name="Денежный 10 2 3 3 2 2 6 2 5 2" xfId="1738"/>
    <cellStyle name="Денежный 10 2 3 3 2 2 6 2 6" xfId="1739"/>
    <cellStyle name="Денежный 10 2 3 3 2 2 6 2 6 2" xfId="1740"/>
    <cellStyle name="Денежный 10 2 3 3 2 2 6 2 7" xfId="1741"/>
    <cellStyle name="Денежный 10 2 3 3 2 2 6 2 7 2" xfId="1742"/>
    <cellStyle name="Денежный 10 2 3 3 2 2 6 2 8" xfId="1743"/>
    <cellStyle name="Денежный 10 2 3 3 2 2 6 2 8 2" xfId="1744"/>
    <cellStyle name="Денежный 10 2 3 3 2 2 6 2 9" xfId="1745"/>
    <cellStyle name="Денежный 10 2 3 3 2 2 6 3" xfId="1746"/>
    <cellStyle name="Денежный 10 2 3 3 2 2 6 3 2" xfId="1747"/>
    <cellStyle name="Денежный 10 2 3 3 2 2 6 4" xfId="1748"/>
    <cellStyle name="Денежный 10 2 3 3 2 2 6 4 2" xfId="1749"/>
    <cellStyle name="Денежный 10 2 3 3 2 2 6 5" xfId="1750"/>
    <cellStyle name="Денежный 10 2 3 3 2 2 6 5 2" xfId="1751"/>
    <cellStyle name="Денежный 10 2 3 3 2 2 6 6" xfId="1752"/>
    <cellStyle name="Денежный 10 2 3 3 2 2 6 6 2" xfId="1753"/>
    <cellStyle name="Денежный 10 2 3 3 2 2 6 7" xfId="1754"/>
    <cellStyle name="Денежный 10 2 3 3 2 2 6 7 2" xfId="1755"/>
    <cellStyle name="Денежный 10 2 3 3 2 2 6 8" xfId="1756"/>
    <cellStyle name="Денежный 10 2 3 3 2 2 6 8 2" xfId="1757"/>
    <cellStyle name="Денежный 10 2 3 3 2 2 6 9" xfId="1758"/>
    <cellStyle name="Денежный 10 2 3 3 2 2 7" xfId="1759"/>
    <cellStyle name="Денежный 10 2 3 3 2 2 7 2" xfId="1760"/>
    <cellStyle name="Денежный 10 2 3 3 2 2 8" xfId="1761"/>
    <cellStyle name="Денежный 10 2 3 3 2 2 8 2" xfId="1762"/>
    <cellStyle name="Денежный 10 2 3 3 2 2 9" xfId="1763"/>
    <cellStyle name="Денежный 10 2 3 3 2 2 9 2" xfId="1764"/>
    <cellStyle name="Денежный 10 2 3 3 2 3" xfId="1765"/>
    <cellStyle name="Денежный 10 2 3 3 2 3 2" xfId="1766"/>
    <cellStyle name="Денежный 10 2 3 3 2 4" xfId="1767"/>
    <cellStyle name="Денежный 10 2 3 3 2 4 2" xfId="1768"/>
    <cellStyle name="Денежный 10 2 3 3 2 5" xfId="1769"/>
    <cellStyle name="Денежный 10 2 3 3 2 5 2" xfId="1770"/>
    <cellStyle name="Денежный 10 2 3 3 2 6" xfId="1771"/>
    <cellStyle name="Денежный 10 2 3 3 2 6 2" xfId="1772"/>
    <cellStyle name="Денежный 10 2 3 3 2 7" xfId="1773"/>
    <cellStyle name="Денежный 10 2 3 3 2 7 2" xfId="1774"/>
    <cellStyle name="Денежный 10 2 3 3 2 8" xfId="1775"/>
    <cellStyle name="Денежный 10 2 3 3 3" xfId="1776"/>
    <cellStyle name="Денежный 10 2 3 3 3 2" xfId="1777"/>
    <cellStyle name="Денежный 10 2 3 3 4" xfId="1778"/>
    <cellStyle name="Денежный 10 2 3 3 4 2" xfId="1779"/>
    <cellStyle name="Денежный 10 2 3 3 5" xfId="1780"/>
    <cellStyle name="Денежный 10 2 3 3 5 2" xfId="1781"/>
    <cellStyle name="Денежный 10 2 3 3 6" xfId="1782"/>
    <cellStyle name="Денежный 10 2 3 3 6 2" xfId="1783"/>
    <cellStyle name="Денежный 10 2 3 3 7" xfId="1784"/>
    <cellStyle name="Денежный 10 2 3 3 7 2" xfId="1785"/>
    <cellStyle name="Денежный 10 2 3 3 8" xfId="1786"/>
    <cellStyle name="Денежный 10 2 3 3 8 2" xfId="1787"/>
    <cellStyle name="Денежный 10 2 3 3 9" xfId="1788"/>
    <cellStyle name="Денежный 10 2 3 4" xfId="1789"/>
    <cellStyle name="Денежный 10 2 3 4 2" xfId="1790"/>
    <cellStyle name="Денежный 10 2 3 5" xfId="1791"/>
    <cellStyle name="Денежный 10 2 3 5 2" xfId="1792"/>
    <cellStyle name="Денежный 10 2 3 5 2 2" xfId="1793"/>
    <cellStyle name="Денежный 10 2 3 5 3" xfId="1794"/>
    <cellStyle name="Денежный 10 2 3 6" xfId="1795"/>
    <cellStyle name="Денежный 10 2 3 6 2" xfId="1796"/>
    <cellStyle name="Денежный 10 2 3 7" xfId="1797"/>
    <cellStyle name="Денежный 10 2 3 7 2" xfId="1798"/>
    <cellStyle name="Денежный 10 2 3 8" xfId="1799"/>
    <cellStyle name="Денежный 10 2 3 8 2" xfId="1800"/>
    <cellStyle name="Денежный 10 2 3 9" xfId="1801"/>
    <cellStyle name="Денежный 10 2 3 9 2" xfId="1802"/>
    <cellStyle name="Денежный 10 2 4" xfId="1803"/>
    <cellStyle name="Денежный 10 2 4 2" xfId="1804"/>
    <cellStyle name="Денежный 10 2 4 2 2" xfId="1805"/>
    <cellStyle name="Денежный 10 2 4 2 2 2" xfId="1806"/>
    <cellStyle name="Денежный 10 2 4 2 2 2 2" xfId="1807"/>
    <cellStyle name="Денежный 10 2 4 2 2 3" xfId="1808"/>
    <cellStyle name="Денежный 10 2 4 2 2 3 2" xfId="1809"/>
    <cellStyle name="Денежный 10 2 4 2 2 4" xfId="1810"/>
    <cellStyle name="Денежный 10 2 4 2 2 4 2" xfId="1811"/>
    <cellStyle name="Денежный 10 2 4 2 2 5" xfId="1812"/>
    <cellStyle name="Денежный 10 2 4 2 3" xfId="1813"/>
    <cellStyle name="Денежный 10 2 4 2 3 2" xfId="1814"/>
    <cellStyle name="Денежный 10 2 4 2 4" xfId="1815"/>
    <cellStyle name="Денежный 10 2 4 2 4 2" xfId="1816"/>
    <cellStyle name="Денежный 10 2 4 2 5" xfId="1817"/>
    <cellStyle name="Денежный 10 2 4 2 5 2" xfId="1818"/>
    <cellStyle name="Денежный 10 2 4 2 6" xfId="1819"/>
    <cellStyle name="Денежный 10 2 4 2 6 2" xfId="1820"/>
    <cellStyle name="Денежный 10 2 4 2 7" xfId="1821"/>
    <cellStyle name="Денежный 10 2 4 2 7 2" xfId="1822"/>
    <cellStyle name="Денежный 10 2 4 2 8" xfId="1823"/>
    <cellStyle name="Денежный 10 2 4 3" xfId="1824"/>
    <cellStyle name="Денежный 10 2 4 3 2" xfId="1825"/>
    <cellStyle name="Денежный 10 2 4 3 2 2" xfId="1826"/>
    <cellStyle name="Денежный 10 2 4 3 2 2 2" xfId="1827"/>
    <cellStyle name="Денежный 10 2 4 3 2 3" xfId="1828"/>
    <cellStyle name="Денежный 10 2 4 3 2 3 2" xfId="1829"/>
    <cellStyle name="Денежный 10 2 4 3 2 4" xfId="1830"/>
    <cellStyle name="Денежный 10 2 4 3 2 4 2" xfId="1831"/>
    <cellStyle name="Денежный 10 2 4 3 2 5" xfId="1832"/>
    <cellStyle name="Денежный 10 2 4 3 3" xfId="1833"/>
    <cellStyle name="Денежный 10 2 4 3 3 2" xfId="1834"/>
    <cellStyle name="Денежный 10 2 4 3 4" xfId="1835"/>
    <cellStyle name="Денежный 10 2 4 3 4 2" xfId="1836"/>
    <cellStyle name="Денежный 10 2 4 3 5" xfId="1837"/>
    <cellStyle name="Денежный 10 2 4 3 5 2" xfId="1838"/>
    <cellStyle name="Денежный 10 2 4 3 6" xfId="1839"/>
    <cellStyle name="Денежный 10 2 4 3 6 2" xfId="1840"/>
    <cellStyle name="Денежный 10 2 4 3 7" xfId="1841"/>
    <cellStyle name="Денежный 10 2 4 3 7 2" xfId="1842"/>
    <cellStyle name="Денежный 10 2 4 3 8" xfId="1843"/>
    <cellStyle name="Денежный 10 2 4 4" xfId="1844"/>
    <cellStyle name="Денежный 10 2 4 4 2" xfId="1845"/>
    <cellStyle name="Денежный 10 2 4 4 2 2" xfId="1846"/>
    <cellStyle name="Денежный 10 2 4 4 2 2 2" xfId="1847"/>
    <cellStyle name="Денежный 10 2 4 4 2 3" xfId="1848"/>
    <cellStyle name="Денежный 10 2 4 4 2 3 2" xfId="1849"/>
    <cellStyle name="Денежный 10 2 4 4 2 4" xfId="1850"/>
    <cellStyle name="Денежный 10 2 4 4 2 4 2" xfId="1851"/>
    <cellStyle name="Денежный 10 2 4 4 2 5" xfId="1852"/>
    <cellStyle name="Денежный 10 2 4 4 3" xfId="1853"/>
    <cellStyle name="Денежный 10 2 4 4 3 2" xfId="1854"/>
    <cellStyle name="Денежный 10 2 4 4 4" xfId="1855"/>
    <cellStyle name="Денежный 10 2 4 4 4 2" xfId="1856"/>
    <cellStyle name="Денежный 10 2 4 4 5" xfId="1857"/>
    <cellStyle name="Денежный 10 2 4 4 5 2" xfId="1858"/>
    <cellStyle name="Денежный 10 2 4 4 6" xfId="1859"/>
    <cellStyle name="Денежный 10 2 4 4 6 2" xfId="1860"/>
    <cellStyle name="Денежный 10 2 4 4 7" xfId="1861"/>
    <cellStyle name="Денежный 10 2 4 4 7 2" xfId="1862"/>
    <cellStyle name="Денежный 10 2 4 4 8" xfId="1863"/>
    <cellStyle name="Денежный 10 2 4 5" xfId="1864"/>
    <cellStyle name="Денежный 10 2 4 5 2" xfId="1865"/>
    <cellStyle name="Денежный 10 2 4 5 2 2" xfId="1866"/>
    <cellStyle name="Денежный 10 2 4 5 3" xfId="1867"/>
    <cellStyle name="Денежный 10 2 4 5 3 2" xfId="1868"/>
    <cellStyle name="Денежный 10 2 4 5 4" xfId="1869"/>
    <cellStyle name="Денежный 10 2 4 6" xfId="1870"/>
    <cellStyle name="Денежный 10 2 5" xfId="1871"/>
    <cellStyle name="Денежный 10 2 5 2" xfId="1872"/>
    <cellStyle name="Денежный 10 2 5 2 2" xfId="1873"/>
    <cellStyle name="Денежный 10 2 5 2 3" xfId="1874"/>
    <cellStyle name="Денежный 10 2 5 2 4" xfId="1875"/>
    <cellStyle name="Денежный 10 2 5 3" xfId="1876"/>
    <cellStyle name="Денежный 10 2 5 3 2" xfId="1877"/>
    <cellStyle name="Денежный 10 2 5 4" xfId="1878"/>
    <cellStyle name="Денежный 10 2 5 4 2" xfId="1879"/>
    <cellStyle name="Денежный 10 2 5 5" xfId="1880"/>
    <cellStyle name="Денежный 10 2 5 5 2" xfId="1881"/>
    <cellStyle name="Денежный 10 2 5 6" xfId="1882"/>
    <cellStyle name="Денежный 10 2 5 6 2" xfId="1883"/>
    <cellStyle name="Денежный 10 2 5 7" xfId="1884"/>
    <cellStyle name="Денежный 10 2 5 7 2" xfId="1885"/>
    <cellStyle name="Денежный 10 2 5 8" xfId="1886"/>
    <cellStyle name="Денежный 10 2 5 9" xfId="1887"/>
    <cellStyle name="Денежный 10 2 6" xfId="1888"/>
    <cellStyle name="Денежный 10 2 6 2" xfId="1889"/>
    <cellStyle name="Денежный 10 2 6 2 2" xfId="1890"/>
    <cellStyle name="Денежный 10 2 6 2 2 2" xfId="1891"/>
    <cellStyle name="Денежный 10 2 6 2 3" xfId="1892"/>
    <cellStyle name="Денежный 10 2 6 2 3 2" xfId="1893"/>
    <cellStyle name="Денежный 10 2 6 2 4" xfId="1894"/>
    <cellStyle name="Денежный 10 2 6 2 4 2" xfId="1895"/>
    <cellStyle name="Денежный 10 2 6 2 5" xfId="1896"/>
    <cellStyle name="Денежный 10 2 6 3" xfId="1897"/>
    <cellStyle name="Денежный 10 2 6 3 2" xfId="1898"/>
    <cellStyle name="Денежный 10 2 6 4" xfId="1899"/>
    <cellStyle name="Денежный 10 2 6 4 2" xfId="1900"/>
    <cellStyle name="Денежный 10 2 6 5" xfId="1901"/>
    <cellStyle name="Денежный 10 2 6 5 2" xfId="1902"/>
    <cellStyle name="Денежный 10 2 6 6" xfId="1903"/>
    <cellStyle name="Денежный 10 2 6 6 2" xfId="1904"/>
    <cellStyle name="Денежный 10 2 6 7" xfId="1905"/>
    <cellStyle name="Денежный 10 2 6 7 2" xfId="1906"/>
    <cellStyle name="Денежный 10 2 6 8" xfId="1907"/>
    <cellStyle name="Денежный 10 2 7" xfId="1908"/>
    <cellStyle name="Денежный 10 2 7 2" xfId="1909"/>
    <cellStyle name="Денежный 10 2 7 2 2" xfId="1910"/>
    <cellStyle name="Денежный 10 2 7 3" xfId="1911"/>
    <cellStyle name="Денежный 10 2 7 3 2" xfId="1912"/>
    <cellStyle name="Денежный 10 2 7 4" xfId="1913"/>
    <cellStyle name="Денежный 10 2 7 4 2" xfId="1914"/>
    <cellStyle name="Денежный 10 2 7 5" xfId="1915"/>
    <cellStyle name="Денежный 10 2 7 5 2" xfId="1916"/>
    <cellStyle name="Денежный 10 2 7 6" xfId="1917"/>
    <cellStyle name="Денежный 10 2 7 6 2" xfId="1918"/>
    <cellStyle name="Денежный 10 2 7 7" xfId="1919"/>
    <cellStyle name="Денежный 10 2 7 7 2" xfId="1920"/>
    <cellStyle name="Денежный 10 2 7 8" xfId="1921"/>
    <cellStyle name="Денежный 10 2 8" xfId="1922"/>
    <cellStyle name="Денежный 10 3" xfId="1923"/>
    <cellStyle name="Денежный 10 3 10" xfId="1924"/>
    <cellStyle name="Денежный 10 3 2" xfId="1925"/>
    <cellStyle name="Денежный 10 3 2 2" xfId="1926"/>
    <cellStyle name="Денежный 10 3 2 3" xfId="1927"/>
    <cellStyle name="Денежный 10 3 2 4" xfId="1928"/>
    <cellStyle name="Денежный 10 3 2 5" xfId="1929"/>
    <cellStyle name="Денежный 10 3 2 6" xfId="1930"/>
    <cellStyle name="Денежный 10 3 3" xfId="1931"/>
    <cellStyle name="Денежный 10 3 3 2" xfId="1932"/>
    <cellStyle name="Денежный 10 3 3 2 2" xfId="1933"/>
    <cellStyle name="Денежный 10 3 3 2 2 2" xfId="1934"/>
    <cellStyle name="Денежный 10 3 3 2 3" xfId="1935"/>
    <cellStyle name="Денежный 10 3 3 2 3 2" xfId="1936"/>
    <cellStyle name="Денежный 10 3 3 2 4" xfId="1937"/>
    <cellStyle name="Денежный 10 3 3 2 4 2" xfId="1938"/>
    <cellStyle name="Денежный 10 3 3 2 5" xfId="1939"/>
    <cellStyle name="Денежный 10 3 3 3" xfId="1940"/>
    <cellStyle name="Денежный 10 3 3 3 2" xfId="1941"/>
    <cellStyle name="Денежный 10 3 3 4" xfId="1942"/>
    <cellStyle name="Денежный 10 3 3 4 2" xfId="1943"/>
    <cellStyle name="Денежный 10 3 3 5" xfId="1944"/>
    <cellStyle name="Денежный 10 3 3 5 2" xfId="1945"/>
    <cellStyle name="Денежный 10 3 3 6" xfId="1946"/>
    <cellStyle name="Денежный 10 3 3 6 2" xfId="1947"/>
    <cellStyle name="Денежный 10 3 3 7" xfId="1948"/>
    <cellStyle name="Денежный 10 3 3 7 2" xfId="1949"/>
    <cellStyle name="Денежный 10 3 3 8" xfId="1950"/>
    <cellStyle name="Денежный 10 3 4" xfId="1951"/>
    <cellStyle name="Денежный 10 3 4 2" xfId="1952"/>
    <cellStyle name="Денежный 10 3 4 2 2" xfId="1953"/>
    <cellStyle name="Денежный 10 3 4 3" xfId="1954"/>
    <cellStyle name="Денежный 10 3 4 3 2" xfId="1955"/>
    <cellStyle name="Денежный 10 3 4 4" xfId="1956"/>
    <cellStyle name="Денежный 10 3 4 4 2" xfId="1957"/>
    <cellStyle name="Денежный 10 3 4 5" xfId="1958"/>
    <cellStyle name="Денежный 10 3 5" xfId="1959"/>
    <cellStyle name="Денежный 10 3 5 2" xfId="1960"/>
    <cellStyle name="Денежный 10 3 6" xfId="1961"/>
    <cellStyle name="Денежный 10 3 6 2" xfId="1962"/>
    <cellStyle name="Денежный 10 3 7" xfId="1963"/>
    <cellStyle name="Денежный 10 3 7 2" xfId="1964"/>
    <cellStyle name="Денежный 10 3 8" xfId="1965"/>
    <cellStyle name="Денежный 10 3 8 2" xfId="1966"/>
    <cellStyle name="Денежный 10 3 9" xfId="1967"/>
    <cellStyle name="Денежный 10 3 9 2" xfId="1968"/>
    <cellStyle name="Денежный 10 4" xfId="1969"/>
    <cellStyle name="Денежный 10 4 2" xfId="1970"/>
    <cellStyle name="Денежный 10 4 3" xfId="1971"/>
    <cellStyle name="Денежный 10 4 3 2" xfId="1972"/>
    <cellStyle name="Денежный 10 4 3 2 2" xfId="1973"/>
    <cellStyle name="Денежный 10 4 3 2 2 2" xfId="1974"/>
    <cellStyle name="Денежный 10 4 3 2 3" xfId="1975"/>
    <cellStyle name="Денежный 10 4 3 2 3 2" xfId="1976"/>
    <cellStyle name="Денежный 10 4 3 2 4" xfId="1977"/>
    <cellStyle name="Денежный 10 4 3 2 4 2" xfId="1978"/>
    <cellStyle name="Денежный 10 4 3 2 5" xfId="1979"/>
    <cellStyle name="Денежный 10 4 3 3" xfId="1980"/>
    <cellStyle name="Денежный 10 4 3 3 2" xfId="1981"/>
    <cellStyle name="Денежный 10 4 3 4" xfId="1982"/>
    <cellStyle name="Денежный 10 4 3 4 2" xfId="1983"/>
    <cellStyle name="Денежный 10 4 3 5" xfId="1984"/>
    <cellStyle name="Денежный 10 4 3 5 2" xfId="1985"/>
    <cellStyle name="Денежный 10 4 3 6" xfId="1986"/>
    <cellStyle name="Денежный 10 4 3 6 2" xfId="1987"/>
    <cellStyle name="Денежный 10 4 3 7" xfId="1988"/>
    <cellStyle name="Денежный 10 4 3 7 2" xfId="1989"/>
    <cellStyle name="Денежный 10 4 3 8" xfId="1990"/>
    <cellStyle name="Денежный 10 5" xfId="1991"/>
    <cellStyle name="Денежный 10 5 2" xfId="1992"/>
    <cellStyle name="Денежный 10 5 2 2" xfId="1993"/>
    <cellStyle name="Денежный 10 5 3" xfId="1994"/>
    <cellStyle name="Денежный 10 5 3 2" xfId="1995"/>
    <cellStyle name="Денежный 10 5 4" xfId="1996"/>
    <cellStyle name="Денежный 10 6" xfId="1997"/>
    <cellStyle name="Денежный 10 6 2" xfId="1998"/>
    <cellStyle name="Денежный 10 7" xfId="1999"/>
    <cellStyle name="Денежный 10 7 2" xfId="2000"/>
    <cellStyle name="Денежный 10 8" xfId="2001"/>
    <cellStyle name="Денежный 10 8 2" xfId="2002"/>
    <cellStyle name="Денежный 10 9" xfId="2003"/>
    <cellStyle name="Денежный 10 9 2" xfId="2004"/>
    <cellStyle name="Денежный 100" xfId="2005"/>
    <cellStyle name="Денежный 100 2" xfId="2006"/>
    <cellStyle name="Денежный 101" xfId="2007"/>
    <cellStyle name="Денежный 11" xfId="2008"/>
    <cellStyle name="Денежный 11 10" xfId="2009"/>
    <cellStyle name="Денежный 11 10 2" xfId="2010"/>
    <cellStyle name="Денежный 11 10 3" xfId="2011"/>
    <cellStyle name="Денежный 11 10 4" xfId="2012"/>
    <cellStyle name="Денежный 11 10 5" xfId="2013"/>
    <cellStyle name="Денежный 11 10 6" xfId="2014"/>
    <cellStyle name="Денежный 11 11" xfId="2015"/>
    <cellStyle name="Денежный 11 11 2" xfId="2016"/>
    <cellStyle name="Денежный 11 11 3" xfId="2017"/>
    <cellStyle name="Денежный 11 11 4" xfId="2018"/>
    <cellStyle name="Денежный 11 11 4 2" xfId="2019"/>
    <cellStyle name="Денежный 11 11 5" xfId="2020"/>
    <cellStyle name="Денежный 11 12" xfId="2021"/>
    <cellStyle name="Денежный 11 13" xfId="2022"/>
    <cellStyle name="Денежный 11 14" xfId="2023"/>
    <cellStyle name="Денежный 11 15" xfId="2024"/>
    <cellStyle name="Денежный 11 16" xfId="2025"/>
    <cellStyle name="Денежный 11 16 2" xfId="2026"/>
    <cellStyle name="Денежный 11 2" xfId="2027"/>
    <cellStyle name="Денежный 11 2 2" xfId="2028"/>
    <cellStyle name="Денежный 11 2 2 2" xfId="2029"/>
    <cellStyle name="Денежный 11 2 2 2 2" xfId="2030"/>
    <cellStyle name="Денежный 11 2 2 2 3" xfId="2031"/>
    <cellStyle name="Денежный 11 2 2 2 4" xfId="2032"/>
    <cellStyle name="Денежный 11 2 2 2 5" xfId="2033"/>
    <cellStyle name="Денежный 11 2 2 2 6" xfId="2034"/>
    <cellStyle name="Денежный 11 2 2 3" xfId="2035"/>
    <cellStyle name="Денежный 11 2 2 4" xfId="2036"/>
    <cellStyle name="Денежный 11 2 2 5" xfId="2037"/>
    <cellStyle name="Денежный 11 2 2 6" xfId="2038"/>
    <cellStyle name="Денежный 11 2 2 7" xfId="2039"/>
    <cellStyle name="Денежный 11 2 2 8" xfId="2040"/>
    <cellStyle name="Денежный 11 2 3" xfId="2041"/>
    <cellStyle name="Денежный 11 2 3 2" xfId="2042"/>
    <cellStyle name="Денежный 11 2 3 2 2" xfId="2043"/>
    <cellStyle name="Денежный 11 3" xfId="2044"/>
    <cellStyle name="Денежный 11 4" xfId="2045"/>
    <cellStyle name="Денежный 11 5" xfId="2046"/>
    <cellStyle name="Денежный 11 6" xfId="2047"/>
    <cellStyle name="Денежный 11 7" xfId="2048"/>
    <cellStyle name="Денежный 11 8" xfId="2049"/>
    <cellStyle name="Денежный 11 9" xfId="2050"/>
    <cellStyle name="Денежный 11 9 10" xfId="2051"/>
    <cellStyle name="Денежный 11 9 12" xfId="2052"/>
    <cellStyle name="Денежный 11 9 12 2" xfId="2053"/>
    <cellStyle name="Денежный 11 9 12 3" xfId="2054"/>
    <cellStyle name="Денежный 11 9 2" xfId="2055"/>
    <cellStyle name="Денежный 11 9 3" xfId="2056"/>
    <cellStyle name="Денежный 11 9 4" xfId="2057"/>
    <cellStyle name="Денежный 11 9 5" xfId="2058"/>
    <cellStyle name="Денежный 11 9 6" xfId="2059"/>
    <cellStyle name="Денежный 11 9 7" xfId="2060"/>
    <cellStyle name="Денежный 11 9 8" xfId="2061"/>
    <cellStyle name="Денежный 11 9 9" xfId="2062"/>
    <cellStyle name="Денежный 12" xfId="2063"/>
    <cellStyle name="Денежный 12 10" xfId="2064"/>
    <cellStyle name="Денежный 12 11" xfId="2065"/>
    <cellStyle name="Денежный 12 12" xfId="2066"/>
    <cellStyle name="Денежный 12 12 10" xfId="2067"/>
    <cellStyle name="Денежный 12 12 10 2" xfId="2068"/>
    <cellStyle name="Денежный 12 12 10 2 2" xfId="2069"/>
    <cellStyle name="Денежный 12 12 10 3" xfId="2070"/>
    <cellStyle name="Денежный 12 12 10 3 10" xfId="2071"/>
    <cellStyle name="Денежный 12 12 10 3 11" xfId="2072"/>
    <cellStyle name="Денежный 12 12 10 3 12" xfId="2073"/>
    <cellStyle name="Денежный 12 12 10 3 13" xfId="2074"/>
    <cellStyle name="Денежный 12 12 10 3 14" xfId="2075"/>
    <cellStyle name="Денежный 12 12 10 3 2" xfId="2076"/>
    <cellStyle name="Денежный 12 12 10 3 2 10" xfId="2077"/>
    <cellStyle name="Денежный 12 12 10 3 2 11" xfId="2078"/>
    <cellStyle name="Денежный 12 12 10 3 2 12" xfId="2079"/>
    <cellStyle name="Денежный 12 12 10 3 2 2" xfId="2080"/>
    <cellStyle name="Денежный 12 12 10 3 2 2 10" xfId="2081"/>
    <cellStyle name="Денежный 12 12 10 3 2 2 2" xfId="2082"/>
    <cellStyle name="Денежный 12 12 10 3 2 2 2 2" xfId="2083"/>
    <cellStyle name="Денежный 12 12 10 3 2 2 2 2 2" xfId="2084"/>
    <cellStyle name="Денежный 12 12 10 3 2 2 2 2 3" xfId="2085"/>
    <cellStyle name="Денежный 12 12 10 3 2 2 2 2 4" xfId="2086"/>
    <cellStyle name="Денежный 12 12 10 3 2 2 2 2 5" xfId="2087"/>
    <cellStyle name="Денежный 12 12 10 3 2 2 2 2 6" xfId="2088"/>
    <cellStyle name="Денежный 12 12 10 3 2 2 2 2 7" xfId="2089"/>
    <cellStyle name="Денежный 12 12 10 3 2 2 2 2 8" xfId="2090"/>
    <cellStyle name="Денежный 12 12 10 3 2 2 2 3" xfId="2091"/>
    <cellStyle name="Денежный 12 12 10 3 2 2 2 4" xfId="2092"/>
    <cellStyle name="Денежный 12 12 10 3 2 2 2 5" xfId="2093"/>
    <cellStyle name="Денежный 12 12 10 3 2 2 2 6" xfId="2094"/>
    <cellStyle name="Денежный 12 12 10 3 2 2 2 7" xfId="2095"/>
    <cellStyle name="Денежный 12 12 10 3 2 2 2 8" xfId="2096"/>
    <cellStyle name="Денежный 12 12 10 3 2 2 3" xfId="2097"/>
    <cellStyle name="Денежный 12 12 10 3 2 2 4" xfId="2098"/>
    <cellStyle name="Денежный 12 12 10 3 2 2 5" xfId="2099"/>
    <cellStyle name="Денежный 12 12 10 3 2 2 6" xfId="2100"/>
    <cellStyle name="Денежный 12 12 10 3 2 2 7" xfId="2101"/>
    <cellStyle name="Денежный 12 12 10 3 2 2 8" xfId="2102"/>
    <cellStyle name="Денежный 12 12 10 3 2 2 9" xfId="2103"/>
    <cellStyle name="Денежный 12 12 10 3 2 3" xfId="2104"/>
    <cellStyle name="Денежный 12 12 10 3 2 4" xfId="2105"/>
    <cellStyle name="Денежный 12 12 10 3 2 5" xfId="2106"/>
    <cellStyle name="Денежный 12 12 10 3 2 5 2" xfId="2107"/>
    <cellStyle name="Денежный 12 12 10 3 2 5 2 2" xfId="2108"/>
    <cellStyle name="Денежный 12 12 10 3 2 5 2 3" xfId="2109"/>
    <cellStyle name="Денежный 12 12 10 3 2 5 2 4" xfId="2110"/>
    <cellStyle name="Денежный 12 12 10 3 2 5 2 5" xfId="2111"/>
    <cellStyle name="Денежный 12 12 10 3 2 5 2 6" xfId="2112"/>
    <cellStyle name="Денежный 12 12 10 3 2 5 2 7" xfId="2113"/>
    <cellStyle name="Денежный 12 12 10 3 2 5 2 8" xfId="2114"/>
    <cellStyle name="Денежный 12 12 10 3 2 5 3" xfId="2115"/>
    <cellStyle name="Денежный 12 12 10 3 2 5 4" xfId="2116"/>
    <cellStyle name="Денежный 12 12 10 3 2 5 5" xfId="2117"/>
    <cellStyle name="Денежный 12 12 10 3 2 5 6" xfId="2118"/>
    <cellStyle name="Денежный 12 12 10 3 2 5 7" xfId="2119"/>
    <cellStyle name="Денежный 12 12 10 3 2 5 8" xfId="2120"/>
    <cellStyle name="Денежный 12 12 10 3 2 6" xfId="2121"/>
    <cellStyle name="Денежный 12 12 10 3 2 7" xfId="2122"/>
    <cellStyle name="Денежный 12 12 10 3 2 8" xfId="2123"/>
    <cellStyle name="Денежный 12 12 10 3 2 9" xfId="2124"/>
    <cellStyle name="Денежный 12 12 10 3 3" xfId="2125"/>
    <cellStyle name="Денежный 12 12 10 3 3 10" xfId="2126"/>
    <cellStyle name="Денежный 12 12 10 3 3 2" xfId="2127"/>
    <cellStyle name="Денежный 12 12 10 3 3 2 2" xfId="2128"/>
    <cellStyle name="Денежный 12 12 10 3 3 2 2 2" xfId="2129"/>
    <cellStyle name="Денежный 12 12 10 3 3 2 2 3" xfId="2130"/>
    <cellStyle name="Денежный 12 12 10 3 3 2 2 4" xfId="2131"/>
    <cellStyle name="Денежный 12 12 10 3 3 2 2 5" xfId="2132"/>
    <cellStyle name="Денежный 12 12 10 3 3 2 2 6" xfId="2133"/>
    <cellStyle name="Денежный 12 12 10 3 3 2 2 7" xfId="2134"/>
    <cellStyle name="Денежный 12 12 10 3 3 2 2 8" xfId="2135"/>
    <cellStyle name="Денежный 12 12 10 3 3 2 3" xfId="2136"/>
    <cellStyle name="Денежный 12 12 10 3 3 2 4" xfId="2137"/>
    <cellStyle name="Денежный 12 12 10 3 3 2 5" xfId="2138"/>
    <cellStyle name="Денежный 12 12 10 3 3 2 6" xfId="2139"/>
    <cellStyle name="Денежный 12 12 10 3 3 2 7" xfId="2140"/>
    <cellStyle name="Денежный 12 12 10 3 3 2 8" xfId="2141"/>
    <cellStyle name="Денежный 12 12 10 3 3 3" xfId="2142"/>
    <cellStyle name="Денежный 12 12 10 3 3 4" xfId="2143"/>
    <cellStyle name="Денежный 12 12 10 3 3 5" xfId="2144"/>
    <cellStyle name="Денежный 12 12 10 3 3 6" xfId="2145"/>
    <cellStyle name="Денежный 12 12 10 3 3 7" xfId="2146"/>
    <cellStyle name="Денежный 12 12 10 3 3 8" xfId="2147"/>
    <cellStyle name="Денежный 12 12 10 3 3 9" xfId="2148"/>
    <cellStyle name="Денежный 12 12 10 3 4" xfId="2149"/>
    <cellStyle name="Денежный 12 12 10 3 5" xfId="2150"/>
    <cellStyle name="Денежный 12 12 10 3 5 2" xfId="2151"/>
    <cellStyle name="Денежный 12 12 10 3 5 2 2" xfId="2152"/>
    <cellStyle name="Денежный 12 12 10 3 5 2 3" xfId="2153"/>
    <cellStyle name="Денежный 12 12 10 3 5 2 4" xfId="2154"/>
    <cellStyle name="Денежный 12 12 10 3 5 2 5" xfId="2155"/>
    <cellStyle name="Денежный 12 12 10 3 5 2 6" xfId="2156"/>
    <cellStyle name="Денежный 12 12 10 3 5 2 7" xfId="2157"/>
    <cellStyle name="Денежный 12 12 10 3 5 2 8" xfId="2158"/>
    <cellStyle name="Денежный 12 12 10 3 5 3" xfId="2159"/>
    <cellStyle name="Денежный 12 12 10 3 5 4" xfId="2160"/>
    <cellStyle name="Денежный 12 12 10 3 5 5" xfId="2161"/>
    <cellStyle name="Денежный 12 12 10 3 5 6" xfId="2162"/>
    <cellStyle name="Денежный 12 12 10 3 5 7" xfId="2163"/>
    <cellStyle name="Денежный 12 12 10 3 5 8" xfId="2164"/>
    <cellStyle name="Денежный 12 12 10 3 6" xfId="2165"/>
    <cellStyle name="Денежный 12 12 10 3 7" xfId="2166"/>
    <cellStyle name="Денежный 12 12 10 3 8" xfId="2167"/>
    <cellStyle name="Денежный 12 12 10 3 9" xfId="2168"/>
    <cellStyle name="Денежный 12 12 10 4" xfId="2169"/>
    <cellStyle name="Денежный 12 12 10 4 2" xfId="2170"/>
    <cellStyle name="Денежный 12 12 10 4 3" xfId="2171"/>
    <cellStyle name="Денежный 12 12 10 5" xfId="2172"/>
    <cellStyle name="Денежный 12 12 10 6" xfId="2173"/>
    <cellStyle name="Денежный 12 12 11" xfId="2174"/>
    <cellStyle name="Денежный 12 12 11 10" xfId="2175"/>
    <cellStyle name="Денежный 12 12 11 11" xfId="2176"/>
    <cellStyle name="Денежный 12 12 11 12" xfId="2177"/>
    <cellStyle name="Денежный 12 12 11 2" xfId="2178"/>
    <cellStyle name="Денежный 12 12 11 2 10" xfId="2179"/>
    <cellStyle name="Денежный 12 12 11 2 11" xfId="2180"/>
    <cellStyle name="Денежный 12 12 11 2 12" xfId="2181"/>
    <cellStyle name="Денежный 12 12 11 2 2" xfId="2182"/>
    <cellStyle name="Денежный 12 12 11 2 2 10" xfId="2183"/>
    <cellStyle name="Денежный 12 12 11 2 2 2" xfId="2184"/>
    <cellStyle name="Денежный 12 12 11 2 2 2 2" xfId="2185"/>
    <cellStyle name="Денежный 12 12 11 2 2 2 2 2" xfId="2186"/>
    <cellStyle name="Денежный 12 12 11 2 2 2 2 3" xfId="2187"/>
    <cellStyle name="Денежный 12 12 11 2 2 2 2 4" xfId="2188"/>
    <cellStyle name="Денежный 12 12 11 2 2 2 2 5" xfId="2189"/>
    <cellStyle name="Денежный 12 12 11 2 2 2 2 6" xfId="2190"/>
    <cellStyle name="Денежный 12 12 11 2 2 2 2 7" xfId="2191"/>
    <cellStyle name="Денежный 12 12 11 2 2 2 2 8" xfId="2192"/>
    <cellStyle name="Денежный 12 12 11 2 2 2 3" xfId="2193"/>
    <cellStyle name="Денежный 12 12 11 2 2 2 4" xfId="2194"/>
    <cellStyle name="Денежный 12 12 11 2 2 2 5" xfId="2195"/>
    <cellStyle name="Денежный 12 12 11 2 2 2 6" xfId="2196"/>
    <cellStyle name="Денежный 12 12 11 2 2 2 7" xfId="2197"/>
    <cellStyle name="Денежный 12 12 11 2 2 2 8" xfId="2198"/>
    <cellStyle name="Денежный 12 12 11 2 2 3" xfId="2199"/>
    <cellStyle name="Денежный 12 12 11 2 2 4" xfId="2200"/>
    <cellStyle name="Денежный 12 12 11 2 2 5" xfId="2201"/>
    <cellStyle name="Денежный 12 12 11 2 2 6" xfId="2202"/>
    <cellStyle name="Денежный 12 12 11 2 2 7" xfId="2203"/>
    <cellStyle name="Денежный 12 12 11 2 2 8" xfId="2204"/>
    <cellStyle name="Денежный 12 12 11 2 2 9" xfId="2205"/>
    <cellStyle name="Денежный 12 12 11 2 3" xfId="2206"/>
    <cellStyle name="Денежный 12 12 11 2 4" xfId="2207"/>
    <cellStyle name="Денежный 12 12 11 2 5" xfId="2208"/>
    <cellStyle name="Денежный 12 12 11 2 5 2" xfId="2209"/>
    <cellStyle name="Денежный 12 12 11 2 5 2 2" xfId="2210"/>
    <cellStyle name="Денежный 12 12 11 2 5 2 3" xfId="2211"/>
    <cellStyle name="Денежный 12 12 11 2 5 2 4" xfId="2212"/>
    <cellStyle name="Денежный 12 12 11 2 5 2 5" xfId="2213"/>
    <cellStyle name="Денежный 12 12 11 2 5 2 6" xfId="2214"/>
    <cellStyle name="Денежный 12 12 11 2 5 2 7" xfId="2215"/>
    <cellStyle name="Денежный 12 12 11 2 5 2 8" xfId="2216"/>
    <cellStyle name="Денежный 12 12 11 2 5 3" xfId="2217"/>
    <cellStyle name="Денежный 12 12 11 2 5 4" xfId="2218"/>
    <cellStyle name="Денежный 12 12 11 2 5 5" xfId="2219"/>
    <cellStyle name="Денежный 12 12 11 2 5 6" xfId="2220"/>
    <cellStyle name="Денежный 12 12 11 2 5 7" xfId="2221"/>
    <cellStyle name="Денежный 12 12 11 2 5 8" xfId="2222"/>
    <cellStyle name="Денежный 12 12 11 2 6" xfId="2223"/>
    <cellStyle name="Денежный 12 12 11 2 7" xfId="2224"/>
    <cellStyle name="Денежный 12 12 11 2 8" xfId="2225"/>
    <cellStyle name="Денежный 12 12 11 2 9" xfId="2226"/>
    <cellStyle name="Денежный 12 12 11 3" xfId="2227"/>
    <cellStyle name="Денежный 12 12 11 3 10" xfId="2228"/>
    <cellStyle name="Денежный 12 12 11 3 2" xfId="2229"/>
    <cellStyle name="Денежный 12 12 11 3 2 2" xfId="2230"/>
    <cellStyle name="Денежный 12 12 11 3 2 2 2" xfId="2231"/>
    <cellStyle name="Денежный 12 12 11 3 2 2 3" xfId="2232"/>
    <cellStyle name="Денежный 12 12 11 3 2 2 4" xfId="2233"/>
    <cellStyle name="Денежный 12 12 11 3 2 2 5" xfId="2234"/>
    <cellStyle name="Денежный 12 12 11 3 2 2 6" xfId="2235"/>
    <cellStyle name="Денежный 12 12 11 3 2 2 7" xfId="2236"/>
    <cellStyle name="Денежный 12 12 11 3 2 2 8" xfId="2237"/>
    <cellStyle name="Денежный 12 12 11 3 2 3" xfId="2238"/>
    <cellStyle name="Денежный 12 12 11 3 2 4" xfId="2239"/>
    <cellStyle name="Денежный 12 12 11 3 2 5" xfId="2240"/>
    <cellStyle name="Денежный 12 12 11 3 2 6" xfId="2241"/>
    <cellStyle name="Денежный 12 12 11 3 2 7" xfId="2242"/>
    <cellStyle name="Денежный 12 12 11 3 2 8" xfId="2243"/>
    <cellStyle name="Денежный 12 12 11 3 3" xfId="2244"/>
    <cellStyle name="Денежный 12 12 11 3 4" xfId="2245"/>
    <cellStyle name="Денежный 12 12 11 3 5" xfId="2246"/>
    <cellStyle name="Денежный 12 12 11 3 6" xfId="2247"/>
    <cellStyle name="Денежный 12 12 11 3 7" xfId="2248"/>
    <cellStyle name="Денежный 12 12 11 3 8" xfId="2249"/>
    <cellStyle name="Денежный 12 12 11 3 9" xfId="2250"/>
    <cellStyle name="Денежный 12 12 11 4" xfId="2251"/>
    <cellStyle name="Денежный 12 12 11 5" xfId="2252"/>
    <cellStyle name="Денежный 12 12 11 5 2" xfId="2253"/>
    <cellStyle name="Денежный 12 12 11 5 2 2" xfId="2254"/>
    <cellStyle name="Денежный 12 12 11 5 2 3" xfId="2255"/>
    <cellStyle name="Денежный 12 12 11 5 2 4" xfId="2256"/>
    <cellStyle name="Денежный 12 12 11 5 2 5" xfId="2257"/>
    <cellStyle name="Денежный 12 12 11 5 2 6" xfId="2258"/>
    <cellStyle name="Денежный 12 12 11 5 2 7" xfId="2259"/>
    <cellStyle name="Денежный 12 12 11 5 2 8" xfId="2260"/>
    <cellStyle name="Денежный 12 12 11 5 3" xfId="2261"/>
    <cellStyle name="Денежный 12 12 11 5 4" xfId="2262"/>
    <cellStyle name="Денежный 12 12 11 5 5" xfId="2263"/>
    <cellStyle name="Денежный 12 12 11 5 6" xfId="2264"/>
    <cellStyle name="Денежный 12 12 11 5 7" xfId="2265"/>
    <cellStyle name="Денежный 12 12 11 5 8" xfId="2266"/>
    <cellStyle name="Денежный 12 12 11 6" xfId="2267"/>
    <cellStyle name="Денежный 12 12 11 7" xfId="2268"/>
    <cellStyle name="Денежный 12 12 11 8" xfId="2269"/>
    <cellStyle name="Денежный 12 12 11 9" xfId="2270"/>
    <cellStyle name="Денежный 12 12 12" xfId="2271"/>
    <cellStyle name="Денежный 12 12 13" xfId="2272"/>
    <cellStyle name="Денежный 12 12 13 10" xfId="2273"/>
    <cellStyle name="Денежный 12 12 13 2" xfId="2274"/>
    <cellStyle name="Денежный 12 12 13 2 2" xfId="2275"/>
    <cellStyle name="Денежный 12 12 13 2 2 2" xfId="2276"/>
    <cellStyle name="Денежный 12 12 13 2 2 3" xfId="2277"/>
    <cellStyle name="Денежный 12 12 13 2 2 4" xfId="2278"/>
    <cellStyle name="Денежный 12 12 13 2 2 5" xfId="2279"/>
    <cellStyle name="Денежный 12 12 13 2 2 6" xfId="2280"/>
    <cellStyle name="Денежный 12 12 13 2 2 7" xfId="2281"/>
    <cellStyle name="Денежный 12 12 13 2 2 8" xfId="2282"/>
    <cellStyle name="Денежный 12 12 13 2 3" xfId="2283"/>
    <cellStyle name="Денежный 12 12 13 2 4" xfId="2284"/>
    <cellStyle name="Денежный 12 12 13 2 5" xfId="2285"/>
    <cellStyle name="Денежный 12 12 13 2 6" xfId="2286"/>
    <cellStyle name="Денежный 12 12 13 2 7" xfId="2287"/>
    <cellStyle name="Денежный 12 12 13 2 8" xfId="2288"/>
    <cellStyle name="Денежный 12 12 13 3" xfId="2289"/>
    <cellStyle name="Денежный 12 12 13 4" xfId="2290"/>
    <cellStyle name="Денежный 12 12 13 5" xfId="2291"/>
    <cellStyle name="Денежный 12 12 13 6" xfId="2292"/>
    <cellStyle name="Денежный 12 12 13 7" xfId="2293"/>
    <cellStyle name="Денежный 12 12 13 8" xfId="2294"/>
    <cellStyle name="Денежный 12 12 13 9" xfId="2295"/>
    <cellStyle name="Денежный 12 12 14" xfId="2296"/>
    <cellStyle name="Денежный 12 12 15" xfId="2297"/>
    <cellStyle name="Денежный 12 12 16" xfId="2298"/>
    <cellStyle name="Денежный 12 12 16 2" xfId="2299"/>
    <cellStyle name="Денежный 12 12 16 2 2" xfId="2300"/>
    <cellStyle name="Денежный 12 12 16 2 3" xfId="2301"/>
    <cellStyle name="Денежный 12 12 16 2 4" xfId="2302"/>
    <cellStyle name="Денежный 12 12 16 2 5" xfId="2303"/>
    <cellStyle name="Денежный 12 12 16 2 6" xfId="2304"/>
    <cellStyle name="Денежный 12 12 16 2 7" xfId="2305"/>
    <cellStyle name="Денежный 12 12 16 2 8" xfId="2306"/>
    <cellStyle name="Денежный 12 12 16 3" xfId="2307"/>
    <cellStyle name="Денежный 12 12 16 4" xfId="2308"/>
    <cellStyle name="Денежный 12 12 16 5" xfId="2309"/>
    <cellStyle name="Денежный 12 12 16 6" xfId="2310"/>
    <cellStyle name="Денежный 12 12 16 7" xfId="2311"/>
    <cellStyle name="Денежный 12 12 16 8" xfId="2312"/>
    <cellStyle name="Денежный 12 12 17" xfId="2313"/>
    <cellStyle name="Денежный 12 12 18" xfId="2314"/>
    <cellStyle name="Денежный 12 12 19" xfId="2315"/>
    <cellStyle name="Денежный 12 12 2" xfId="2316"/>
    <cellStyle name="Денежный 12 12 2 2" xfId="2317"/>
    <cellStyle name="Денежный 12 12 2 3" xfId="2318"/>
    <cellStyle name="Денежный 12 12 2 4" xfId="2319"/>
    <cellStyle name="Денежный 12 12 2 4 2" xfId="2320"/>
    <cellStyle name="Денежный 12 12 20" xfId="2321"/>
    <cellStyle name="Денежный 12 12 21" xfId="2322"/>
    <cellStyle name="Денежный 12 12 22" xfId="2323"/>
    <cellStyle name="Денежный 12 12 23" xfId="2324"/>
    <cellStyle name="Денежный 12 12 3" xfId="2325"/>
    <cellStyle name="Денежный 12 12 3 2" xfId="2326"/>
    <cellStyle name="Денежный 12 12 3 3" xfId="2327"/>
    <cellStyle name="Денежный 12 12 3 3 2" xfId="2328"/>
    <cellStyle name="Денежный 12 12 3 4" xfId="2329"/>
    <cellStyle name="Денежный 12 12 3 5" xfId="2330"/>
    <cellStyle name="Денежный 12 12 3 6" xfId="2331"/>
    <cellStyle name="Денежный 12 12 3 7" xfId="2332"/>
    <cellStyle name="Денежный 12 12 4" xfId="2333"/>
    <cellStyle name="Денежный 12 12 5" xfId="2334"/>
    <cellStyle name="Денежный 12 12 5 2" xfId="2335"/>
    <cellStyle name="Денежный 12 12 5 2 2" xfId="2336"/>
    <cellStyle name="Денежный 12 12 5 2 3" xfId="2337"/>
    <cellStyle name="Денежный 12 12 5 3" xfId="2338"/>
    <cellStyle name="Денежный 12 12 5 4" xfId="2339"/>
    <cellStyle name="Денежный 12 12 5 4 2" xfId="2340"/>
    <cellStyle name="Денежный 12 12 5 4 3" xfId="2341"/>
    <cellStyle name="Денежный 12 12 5 5" xfId="2342"/>
    <cellStyle name="Денежный 12 12 5 6" xfId="2343"/>
    <cellStyle name="Денежный 12 12 6" xfId="2344"/>
    <cellStyle name="Денежный 12 12 7" xfId="2345"/>
    <cellStyle name="Денежный 12 12 8" xfId="2346"/>
    <cellStyle name="Денежный 12 12 9" xfId="2347"/>
    <cellStyle name="Денежный 12 12_Мастер" xfId="2348"/>
    <cellStyle name="Денежный 12 13" xfId="2349"/>
    <cellStyle name="Денежный 12 14" xfId="2350"/>
    <cellStyle name="Денежный 12 15" xfId="2351"/>
    <cellStyle name="Денежный 12 16" xfId="2352"/>
    <cellStyle name="Денежный 12 17" xfId="2353"/>
    <cellStyle name="Денежный 12 18" xfId="2354"/>
    <cellStyle name="Денежный 12 19" xfId="2355"/>
    <cellStyle name="Денежный 12 2" xfId="2356"/>
    <cellStyle name="Денежный 12 2 2" xfId="2357"/>
    <cellStyle name="Денежный 12 2 3" xfId="2358"/>
    <cellStyle name="Денежный 12 20" xfId="2359"/>
    <cellStyle name="Денежный 12 21" xfId="2360"/>
    <cellStyle name="Денежный 12 3" xfId="2361"/>
    <cellStyle name="Денежный 12 3 2" xfId="2362"/>
    <cellStyle name="Денежный 12 3 3" xfId="2363"/>
    <cellStyle name="Денежный 12 4" xfId="2364"/>
    <cellStyle name="Денежный 12 5" xfId="2365"/>
    <cellStyle name="Денежный 12 6" xfId="2366"/>
    <cellStyle name="Денежный 12 7" xfId="2367"/>
    <cellStyle name="Денежный 12 8" xfId="2368"/>
    <cellStyle name="Денежный 12 9" xfId="2369"/>
    <cellStyle name="Денежный 13" xfId="2370"/>
    <cellStyle name="Денежный 13 10" xfId="2371"/>
    <cellStyle name="Денежный 13 11" xfId="2372"/>
    <cellStyle name="Денежный 13 11 2" xfId="2373"/>
    <cellStyle name="Денежный 13 12" xfId="2374"/>
    <cellStyle name="Денежный 13 2" xfId="2375"/>
    <cellStyle name="Денежный 13 3" xfId="2376"/>
    <cellStyle name="Денежный 13 4" xfId="2377"/>
    <cellStyle name="Денежный 13 5" xfId="2378"/>
    <cellStyle name="Денежный 13 6" xfId="2379"/>
    <cellStyle name="Денежный 13 7" xfId="2380"/>
    <cellStyle name="Денежный 13 8" xfId="2381"/>
    <cellStyle name="Денежный 13 9" xfId="2382"/>
    <cellStyle name="Денежный 14" xfId="2383"/>
    <cellStyle name="Денежный 14 10" xfId="2384"/>
    <cellStyle name="Денежный 14 11" xfId="2385"/>
    <cellStyle name="Денежный 14 2" xfId="2386"/>
    <cellStyle name="Денежный 14 3" xfId="2387"/>
    <cellStyle name="Денежный 14 4" xfId="2388"/>
    <cellStyle name="Денежный 14 5" xfId="2389"/>
    <cellStyle name="Денежный 14 6" xfId="2390"/>
    <cellStyle name="Денежный 14 7" xfId="2391"/>
    <cellStyle name="Денежный 14 8" xfId="2392"/>
    <cellStyle name="Денежный 14 9" xfId="2393"/>
    <cellStyle name="Денежный 15" xfId="2394"/>
    <cellStyle name="Денежный 15 2" xfId="2395"/>
    <cellStyle name="Денежный 16" xfId="2396"/>
    <cellStyle name="Денежный 16 2" xfId="2397"/>
    <cellStyle name="Денежный 16 2 2" xfId="2398"/>
    <cellStyle name="Денежный 17" xfId="2399"/>
    <cellStyle name="Денежный 17 2" xfId="2400"/>
    <cellStyle name="Денежный 18" xfId="2401"/>
    <cellStyle name="Денежный 18 2" xfId="2402"/>
    <cellStyle name="Денежный 18 2 2" xfId="2403"/>
    <cellStyle name="Денежный 18 3" xfId="2404"/>
    <cellStyle name="Денежный 18 3 2" xfId="2405"/>
    <cellStyle name="Денежный 19" xfId="2406"/>
    <cellStyle name="Денежный 19 2" xfId="2407"/>
    <cellStyle name="Денежный 19 2 2" xfId="2408"/>
    <cellStyle name="Денежный 19 3" xfId="2409"/>
    <cellStyle name="Денежный 2" xfId="2410"/>
    <cellStyle name="Денежный 2 10" xfId="2411"/>
    <cellStyle name="Денежный 2 10 2" xfId="2412"/>
    <cellStyle name="Денежный 2 10 2 10" xfId="2413"/>
    <cellStyle name="Денежный 2 10 2 10 2" xfId="2414"/>
    <cellStyle name="Денежный 2 10 2 10 2 2" xfId="2415"/>
    <cellStyle name="Денежный 2 10 2 10 3" xfId="2416"/>
    <cellStyle name="Денежный 2 10 2 10 4" xfId="2417"/>
    <cellStyle name="Денежный 2 10 2 10 5" xfId="2418"/>
    <cellStyle name="Денежный 2 10 2 10 6" xfId="2419"/>
    <cellStyle name="Денежный 2 10 2 11" xfId="2420"/>
    <cellStyle name="Денежный 2 10 2 11 2" xfId="2421"/>
    <cellStyle name="Денежный 2 10 2 12" xfId="2422"/>
    <cellStyle name="Денежный 2 10 2 13" xfId="2423"/>
    <cellStyle name="Денежный 2 10 2 13 2" xfId="2424"/>
    <cellStyle name="Денежный 2 10 2 13 3" xfId="2425"/>
    <cellStyle name="Денежный 2 10 2 13 4" xfId="2426"/>
    <cellStyle name="Денежный 2 10 2 13 5" xfId="2427"/>
    <cellStyle name="Денежный 2 10 2 13 6" xfId="2428"/>
    <cellStyle name="Денежный 2 10 2 14" xfId="2429"/>
    <cellStyle name="Денежный 2 10 2 15" xfId="2430"/>
    <cellStyle name="Денежный 2 10 2 15 2" xfId="2431"/>
    <cellStyle name="Денежный 2 10 2 15 3" xfId="2432"/>
    <cellStyle name="Денежный 2 10 2 15 4" xfId="2433"/>
    <cellStyle name="Денежный 2 10 2 16" xfId="2434"/>
    <cellStyle name="Денежный 2 10 2 16 2" xfId="2435"/>
    <cellStyle name="Денежный 2 10 2 17" xfId="2436"/>
    <cellStyle name="Денежный 2 10 2 17 2" xfId="2437"/>
    <cellStyle name="Денежный 2 10 2 18" xfId="2438"/>
    <cellStyle name="Денежный 2 10 2 19" xfId="2439"/>
    <cellStyle name="Денежный 2 10 2 2" xfId="2440"/>
    <cellStyle name="Денежный 2 10 2 2 2" xfId="11"/>
    <cellStyle name="Денежный 2 10 2 2 2 2" xfId="2441"/>
    <cellStyle name="Денежный 2 10 2 2 2 3" xfId="2442"/>
    <cellStyle name="Денежный 2 10 2 2 2 4" xfId="2443"/>
    <cellStyle name="Денежный 2 10 2 2 2 5" xfId="2444"/>
    <cellStyle name="Денежный 2 10 2 2 2 6" xfId="2445"/>
    <cellStyle name="Денежный 2 10 2 2 2 7" xfId="2446"/>
    <cellStyle name="Денежный 2 10 2 2 3" xfId="2447"/>
    <cellStyle name="Денежный 2 10 2 2 4" xfId="2448"/>
    <cellStyle name="Денежный 2 10 2 20" xfId="2449"/>
    <cellStyle name="Денежный 2 10 2 3" xfId="2450"/>
    <cellStyle name="Денежный 2 10 2 3 2" xfId="2451"/>
    <cellStyle name="Денежный 2 10 2 3 3" xfId="2452"/>
    <cellStyle name="Денежный 2 10 2 3 4" xfId="2453"/>
    <cellStyle name="Денежный 2 10 2 3 5" xfId="2454"/>
    <cellStyle name="Денежный 2 10 2 3 6" xfId="2455"/>
    <cellStyle name="Денежный 2 10 2 4" xfId="2456"/>
    <cellStyle name="Денежный 2 10 2 4 2" xfId="2457"/>
    <cellStyle name="Денежный 2 10 2 4 3" xfId="2458"/>
    <cellStyle name="Денежный 2 10 2 4 4" xfId="2459"/>
    <cellStyle name="Денежный 2 10 2 4 5" xfId="2460"/>
    <cellStyle name="Денежный 2 10 2 4 6" xfId="2461"/>
    <cellStyle name="Денежный 2 10 2 5" xfId="2462"/>
    <cellStyle name="Денежный 2 10 2 5 2" xfId="2463"/>
    <cellStyle name="Денежный 2 10 2 5 3" xfId="2464"/>
    <cellStyle name="Денежный 2 10 2 5 4" xfId="2465"/>
    <cellStyle name="Денежный 2 10 2 5 5" xfId="2466"/>
    <cellStyle name="Денежный 2 10 2 5 6" xfId="2467"/>
    <cellStyle name="Денежный 2 10 2 6" xfId="2468"/>
    <cellStyle name="Денежный 2 10 2 6 2" xfId="2469"/>
    <cellStyle name="Денежный 2 10 2 6 3" xfId="2470"/>
    <cellStyle name="Денежный 2 10 2 6 4" xfId="2471"/>
    <cellStyle name="Денежный 2 10 2 6 5" xfId="2472"/>
    <cellStyle name="Денежный 2 10 2 6 6" xfId="2473"/>
    <cellStyle name="Денежный 2 10 2 7" xfId="2474"/>
    <cellStyle name="Денежный 2 10 2 7 2" xfId="2475"/>
    <cellStyle name="Денежный 2 10 2 7 3" xfId="2476"/>
    <cellStyle name="Денежный 2 10 2 7 4" xfId="2477"/>
    <cellStyle name="Денежный 2 10 2 7 5" xfId="2478"/>
    <cellStyle name="Денежный 2 10 2 7 6" xfId="2479"/>
    <cellStyle name="Денежный 2 10 2 8" xfId="2480"/>
    <cellStyle name="Денежный 2 10 2 8 2" xfId="2481"/>
    <cellStyle name="Денежный 2 10 2 8 3" xfId="2482"/>
    <cellStyle name="Денежный 2 10 2 8 4" xfId="2483"/>
    <cellStyle name="Денежный 2 10 2 8 5" xfId="2484"/>
    <cellStyle name="Денежный 2 10 2 8 6" xfId="2485"/>
    <cellStyle name="Денежный 2 10 2 9" xfId="2486"/>
    <cellStyle name="Денежный 2 10 2 9 2" xfId="2487"/>
    <cellStyle name="Денежный 2 10 2 9 3" xfId="2488"/>
    <cellStyle name="Денежный 2 10 2 9 4" xfId="2489"/>
    <cellStyle name="Денежный 2 10 2 9 5" xfId="2490"/>
    <cellStyle name="Денежный 2 10 2 9 6" xfId="2491"/>
    <cellStyle name="Денежный 2 10 3" xfId="2492"/>
    <cellStyle name="Денежный 2 10 4" xfId="2493"/>
    <cellStyle name="Денежный 2 10 4 2" xfId="2494"/>
    <cellStyle name="Денежный 2 10 4 3" xfId="2495"/>
    <cellStyle name="Денежный 2 10 5" xfId="2496"/>
    <cellStyle name="Денежный 2 10 5 2" xfId="2497"/>
    <cellStyle name="Денежный 2 10 6" xfId="2498"/>
    <cellStyle name="Денежный 2 10 6 2" xfId="2499"/>
    <cellStyle name="Денежный 2 10 7" xfId="2500"/>
    <cellStyle name="Денежный 2 10 7 2" xfId="2501"/>
    <cellStyle name="Денежный 2 11" xfId="2502"/>
    <cellStyle name="Денежный 2 11 2" xfId="2503"/>
    <cellStyle name="Денежный 2 11 2 2" xfId="2504"/>
    <cellStyle name="Денежный 2 11 2 2 2" xfId="2505"/>
    <cellStyle name="Денежный 2 11 2 2 3" xfId="2506"/>
    <cellStyle name="Денежный 2 11 2 2 4" xfId="2507"/>
    <cellStyle name="Денежный 2 11 2 2 5" xfId="2508"/>
    <cellStyle name="Денежный 2 11 2 2 6" xfId="2509"/>
    <cellStyle name="Денежный 2 11 2 3" xfId="2510"/>
    <cellStyle name="Денежный 2 11 2 3 2" xfId="2511"/>
    <cellStyle name="Денежный 2 11 2 3 3" xfId="2512"/>
    <cellStyle name="Денежный 2 11 2 3 4" xfId="2513"/>
    <cellStyle name="Денежный 2 11 2 3 5" xfId="2514"/>
    <cellStyle name="Денежный 2 11 2 3 6" xfId="2515"/>
    <cellStyle name="Денежный 2 11 2 4" xfId="2516"/>
    <cellStyle name="Денежный 2 11 2 5" xfId="2517"/>
    <cellStyle name="Денежный 2 11 2 6" xfId="2518"/>
    <cellStyle name="Денежный 2 11 2 7" xfId="2519"/>
    <cellStyle name="Денежный 2 11 2 8" xfId="2520"/>
    <cellStyle name="Денежный 2 11 2 9" xfId="2521"/>
    <cellStyle name="Денежный 2 11 3" xfId="2522"/>
    <cellStyle name="Денежный 2 11 4" xfId="2523"/>
    <cellStyle name="Денежный 2 11 4 2" xfId="2524"/>
    <cellStyle name="Денежный 2 11 4 3" xfId="2525"/>
    <cellStyle name="Денежный 2 11 5" xfId="2526"/>
    <cellStyle name="Денежный 2 11 5 2" xfId="2527"/>
    <cellStyle name="Денежный 2 11 6" xfId="2528"/>
    <cellStyle name="Денежный 2 11 6 2" xfId="2529"/>
    <cellStyle name="Денежный 2 11 7" xfId="2530"/>
    <cellStyle name="Денежный 2 11 7 2" xfId="2531"/>
    <cellStyle name="Денежный 2 11 8" xfId="2532"/>
    <cellStyle name="Денежный 2 12" xfId="2533"/>
    <cellStyle name="Денежный 2 12 2" xfId="2534"/>
    <cellStyle name="Денежный 2 12 3" xfId="2535"/>
    <cellStyle name="Денежный 2 12 4" xfId="2536"/>
    <cellStyle name="Денежный 2 12 5" xfId="2537"/>
    <cellStyle name="Денежный 2 12 6" xfId="2538"/>
    <cellStyle name="Денежный 2 13" xfId="2539"/>
    <cellStyle name="Денежный 2 13 2" xfId="2540"/>
    <cellStyle name="Денежный 2 13 3" xfId="2541"/>
    <cellStyle name="Денежный 2 13 4" xfId="2542"/>
    <cellStyle name="Денежный 2 13 5" xfId="2543"/>
    <cellStyle name="Денежный 2 13 6" xfId="2544"/>
    <cellStyle name="Денежный 2 13 7" xfId="2545"/>
    <cellStyle name="Денежный 2 13 8" xfId="2546"/>
    <cellStyle name="Денежный 2 14" xfId="2547"/>
    <cellStyle name="Денежный 2 14 2" xfId="2548"/>
    <cellStyle name="Денежный 2 14 3" xfId="2549"/>
    <cellStyle name="Денежный 2 15" xfId="2550"/>
    <cellStyle name="Денежный 2 15 2" xfId="2551"/>
    <cellStyle name="Денежный 2 15 3" xfId="2552"/>
    <cellStyle name="Денежный 2 15 3 2" xfId="2553"/>
    <cellStyle name="Денежный 2 15 4" xfId="2554"/>
    <cellStyle name="Денежный 2 15 5" xfId="2555"/>
    <cellStyle name="Денежный 2 15 6" xfId="2556"/>
    <cellStyle name="Денежный 2 16" xfId="2557"/>
    <cellStyle name="Денежный 2 16 2" xfId="2558"/>
    <cellStyle name="Денежный 2 16 3" xfId="2559"/>
    <cellStyle name="Денежный 2 16 4" xfId="2560"/>
    <cellStyle name="Денежный 2 16 5" xfId="2561"/>
    <cellStyle name="Денежный 2 16 6" xfId="2562"/>
    <cellStyle name="Денежный 2 17" xfId="2563"/>
    <cellStyle name="Денежный 2 17 2" xfId="2564"/>
    <cellStyle name="Денежный 2 17 3" xfId="2565"/>
    <cellStyle name="Денежный 2 17 4" xfId="2566"/>
    <cellStyle name="Денежный 2 17 5" xfId="2567"/>
    <cellStyle name="Денежный 2 17 6" xfId="2568"/>
    <cellStyle name="Денежный 2 18" xfId="2569"/>
    <cellStyle name="Денежный 2 19" xfId="2570"/>
    <cellStyle name="Денежный 2 2" xfId="2571"/>
    <cellStyle name="Денежный 2 2 10" xfId="2572"/>
    <cellStyle name="Денежный 2 2 10 2" xfId="2573"/>
    <cellStyle name="Денежный 2 2 10 3" xfId="2574"/>
    <cellStyle name="Денежный 2 2 10 4" xfId="2575"/>
    <cellStyle name="Денежный 2 2 10 5" xfId="2576"/>
    <cellStyle name="Денежный 2 2 10 6" xfId="2577"/>
    <cellStyle name="Денежный 2 2 11" xfId="2578"/>
    <cellStyle name="Денежный 2 2 11 2" xfId="2579"/>
    <cellStyle name="Денежный 2 2 11 3" xfId="2580"/>
    <cellStyle name="Денежный 2 2 11 4" xfId="2581"/>
    <cellStyle name="Денежный 2 2 11 5" xfId="2582"/>
    <cellStyle name="Денежный 2 2 11 6" xfId="2583"/>
    <cellStyle name="Денежный 2 2 12" xfId="2584"/>
    <cellStyle name="Денежный 2 2 12 2" xfId="2585"/>
    <cellStyle name="Денежный 2 2 12 3" xfId="2586"/>
    <cellStyle name="Денежный 2 2 12 4" xfId="2587"/>
    <cellStyle name="Денежный 2 2 12 5" xfId="2588"/>
    <cellStyle name="Денежный 2 2 12 6" xfId="2589"/>
    <cellStyle name="Денежный 2 2 13" xfId="2590"/>
    <cellStyle name="Денежный 2 2 14" xfId="2591"/>
    <cellStyle name="Денежный 2 2 15" xfId="2592"/>
    <cellStyle name="Денежный 2 2 16" xfId="2593"/>
    <cellStyle name="Денежный 2 2 17" xfId="2594"/>
    <cellStyle name="Денежный 2 2 2" xfId="2595"/>
    <cellStyle name="Денежный 2 2 2 10" xfId="2596"/>
    <cellStyle name="Денежный 2 2 2 11" xfId="2597"/>
    <cellStyle name="Денежный 2 2 2 12" xfId="2598"/>
    <cellStyle name="Денежный 2 2 2 13" xfId="2599"/>
    <cellStyle name="Денежный 2 2 2 2" xfId="2600"/>
    <cellStyle name="Денежный 2 2 2 3" xfId="2601"/>
    <cellStyle name="Денежный 2 2 2 3 2" xfId="2602"/>
    <cellStyle name="Денежный 2 2 2 3 3" xfId="2603"/>
    <cellStyle name="Денежный 2 2 2 3 4" xfId="2604"/>
    <cellStyle name="Денежный 2 2 2 3 5" xfId="2605"/>
    <cellStyle name="Денежный 2 2 2 3 6" xfId="2606"/>
    <cellStyle name="Денежный 2 2 2 4" xfId="2607"/>
    <cellStyle name="Денежный 2 2 2 4 2" xfId="2608"/>
    <cellStyle name="Денежный 2 2 2 4 3" xfId="2609"/>
    <cellStyle name="Денежный 2 2 2 4 4" xfId="2610"/>
    <cellStyle name="Денежный 2 2 2 4 5" xfId="2611"/>
    <cellStyle name="Денежный 2 2 2 4 6" xfId="2612"/>
    <cellStyle name="Денежный 2 2 2 4 7" xfId="2613"/>
    <cellStyle name="Денежный 2 2 2 5" xfId="2614"/>
    <cellStyle name="Денежный 2 2 2 6" xfId="2615"/>
    <cellStyle name="Денежный 2 2 2 7" xfId="2616"/>
    <cellStyle name="Денежный 2 2 2 8" xfId="2617"/>
    <cellStyle name="Денежный 2 2 2 9" xfId="2618"/>
    <cellStyle name="Денежный 2 2 3" xfId="2619"/>
    <cellStyle name="Денежный 2 2 3 2" xfId="2620"/>
    <cellStyle name="Денежный 2 2 3 3" xfId="2621"/>
    <cellStyle name="Денежный 2 2 3 3 2" xfId="2622"/>
    <cellStyle name="Денежный 2 2 3 4" xfId="2623"/>
    <cellStyle name="Денежный 2 2 3 5" xfId="2624"/>
    <cellStyle name="Денежный 2 2 3 6" xfId="2625"/>
    <cellStyle name="Денежный 2 2 4" xfId="2626"/>
    <cellStyle name="Денежный 2 2 5" xfId="2627"/>
    <cellStyle name="Денежный 2 2 5 2" xfId="2628"/>
    <cellStyle name="Денежный 2 2 5 2 2" xfId="2629"/>
    <cellStyle name="Денежный 2 2 5 2 3" xfId="2630"/>
    <cellStyle name="Денежный 2 2 5 2 4" xfId="2631"/>
    <cellStyle name="Денежный 2 2 5 2 5" xfId="2632"/>
    <cellStyle name="Денежный 2 2 5 2 6" xfId="2633"/>
    <cellStyle name="Денежный 2 2 6" xfId="2634"/>
    <cellStyle name="Денежный 2 2 6 2" xfId="2635"/>
    <cellStyle name="Денежный 2 2 6 3" xfId="2636"/>
    <cellStyle name="Денежный 2 2 6 4" xfId="2637"/>
    <cellStyle name="Денежный 2 2 6 5" xfId="2638"/>
    <cellStyle name="Денежный 2 2 6 6" xfId="2639"/>
    <cellStyle name="Денежный 2 2 7" xfId="2640"/>
    <cellStyle name="Денежный 2 2 7 2" xfId="2641"/>
    <cellStyle name="Денежный 2 2 7 3" xfId="2642"/>
    <cellStyle name="Денежный 2 2 7 4" xfId="2643"/>
    <cellStyle name="Денежный 2 2 7 5" xfId="2644"/>
    <cellStyle name="Денежный 2 2 7 6" xfId="2645"/>
    <cellStyle name="Денежный 2 2 8" xfId="2646"/>
    <cellStyle name="Денежный 2 2 8 2" xfId="2647"/>
    <cellStyle name="Денежный 2 2 8 3" xfId="2648"/>
    <cellStyle name="Денежный 2 2 8 4" xfId="2649"/>
    <cellStyle name="Денежный 2 2 8 5" xfId="2650"/>
    <cellStyle name="Денежный 2 2 8 6" xfId="2651"/>
    <cellStyle name="Денежный 2 2 9" xfId="2652"/>
    <cellStyle name="Денежный 2 2 9 2" xfId="2653"/>
    <cellStyle name="Денежный 2 2 9 3" xfId="2654"/>
    <cellStyle name="Денежный 2 2 9 4" xfId="2655"/>
    <cellStyle name="Денежный 2 2 9 5" xfId="2656"/>
    <cellStyle name="Денежный 2 2 9 6" xfId="2657"/>
    <cellStyle name="Денежный 2 20" xfId="2658"/>
    <cellStyle name="Денежный 2 21" xfId="2659"/>
    <cellStyle name="Денежный 2 21 2" xfId="2660"/>
    <cellStyle name="Денежный 2 21 3" xfId="2661"/>
    <cellStyle name="Денежный 2 21 4" xfId="2662"/>
    <cellStyle name="Денежный 2 21 5" xfId="2663"/>
    <cellStyle name="Денежный 2 21 6" xfId="2664"/>
    <cellStyle name="Денежный 2 22" xfId="2665"/>
    <cellStyle name="Денежный 2 22 2" xfId="2666"/>
    <cellStyle name="Денежный 2 22 3" xfId="2667"/>
    <cellStyle name="Денежный 2 22 4" xfId="2668"/>
    <cellStyle name="Денежный 2 22 5" xfId="2669"/>
    <cellStyle name="Денежный 2 22 6" xfId="2670"/>
    <cellStyle name="Денежный 2 23" xfId="2671"/>
    <cellStyle name="Денежный 2 23 2" xfId="2672"/>
    <cellStyle name="Денежный 2 23 3" xfId="2673"/>
    <cellStyle name="Денежный 2 23 4" xfId="2674"/>
    <cellStyle name="Денежный 2 23 5" xfId="2675"/>
    <cellStyle name="Денежный 2 23 6" xfId="2676"/>
    <cellStyle name="Денежный 2 24" xfId="2677"/>
    <cellStyle name="Денежный 2 24 2" xfId="2678"/>
    <cellStyle name="Денежный 2 24 3" xfId="2679"/>
    <cellStyle name="Денежный 2 24 3 2" xfId="2680"/>
    <cellStyle name="Денежный 2 24 3 3" xfId="2681"/>
    <cellStyle name="Денежный 2 24 4" xfId="2682"/>
    <cellStyle name="Денежный 2 24 4 2" xfId="2683"/>
    <cellStyle name="Денежный 2 24 4 3" xfId="2684"/>
    <cellStyle name="Денежный 2 24 5" xfId="2685"/>
    <cellStyle name="Денежный 2 24 6" xfId="2686"/>
    <cellStyle name="Денежный 2 24 7" xfId="2687"/>
    <cellStyle name="Денежный 2 24 8" xfId="2688"/>
    <cellStyle name="Денежный 2 25" xfId="2689"/>
    <cellStyle name="Денежный 2 26" xfId="2690"/>
    <cellStyle name="Денежный 2 27" xfId="2691"/>
    <cellStyle name="Денежный 2 28" xfId="2692"/>
    <cellStyle name="Денежный 2 28 2" xfId="2693"/>
    <cellStyle name="Денежный 2 28 3" xfId="2694"/>
    <cellStyle name="Денежный 2 28 4" xfId="2695"/>
    <cellStyle name="Денежный 2 28 5" xfId="2696"/>
    <cellStyle name="Денежный 2 28 6" xfId="2697"/>
    <cellStyle name="Денежный 2 29" xfId="2698"/>
    <cellStyle name="Денежный 2 29 2" xfId="2699"/>
    <cellStyle name="Денежный 2 29 3" xfId="2700"/>
    <cellStyle name="Денежный 2 29 4" xfId="2701"/>
    <cellStyle name="Денежный 2 29 5" xfId="2702"/>
    <cellStyle name="Денежный 2 29 6" xfId="2703"/>
    <cellStyle name="Денежный 2 3" xfId="2704"/>
    <cellStyle name="Денежный 2 3 10" xfId="2705"/>
    <cellStyle name="Денежный 2 3 11" xfId="2706"/>
    <cellStyle name="Денежный 2 3 12" xfId="2707"/>
    <cellStyle name="Денежный 2 3 13" xfId="2708"/>
    <cellStyle name="Денежный 2 3 14" xfId="2709"/>
    <cellStyle name="Денежный 2 3 2" xfId="2710"/>
    <cellStyle name="Денежный 2 3 2 2" xfId="2711"/>
    <cellStyle name="Денежный 2 3 2 3" xfId="2712"/>
    <cellStyle name="Денежный 2 3 2 3 2" xfId="2713"/>
    <cellStyle name="Денежный 2 3 2 3 3" xfId="2714"/>
    <cellStyle name="Денежный 2 3 2 3 4" xfId="2715"/>
    <cellStyle name="Денежный 2 3 2 3 5" xfId="2716"/>
    <cellStyle name="Денежный 2 3 2 3 6" xfId="2717"/>
    <cellStyle name="Денежный 2 3 2 4" xfId="2718"/>
    <cellStyle name="Денежный 2 3 3" xfId="2719"/>
    <cellStyle name="Денежный 2 3 4" xfId="2720"/>
    <cellStyle name="Денежный 2 3 5" xfId="2721"/>
    <cellStyle name="Денежный 2 3 6" xfId="2722"/>
    <cellStyle name="Денежный 2 3 7" xfId="2723"/>
    <cellStyle name="Денежный 2 3 8" xfId="2724"/>
    <cellStyle name="Денежный 2 3 9" xfId="2725"/>
    <cellStyle name="Денежный 2 3 9 10" xfId="2726"/>
    <cellStyle name="Денежный 2 3 9 2" xfId="2727"/>
    <cellStyle name="Денежный 2 3 9 2 2" xfId="2728"/>
    <cellStyle name="Денежный 2 3 9 2 3" xfId="2729"/>
    <cellStyle name="Денежный 2 3 9 2 4" xfId="2730"/>
    <cellStyle name="Денежный 2 3 9 2 5" xfId="2731"/>
    <cellStyle name="Денежный 2 3 9 2 6" xfId="2732"/>
    <cellStyle name="Денежный 2 3 9 3" xfId="2733"/>
    <cellStyle name="Денежный 2 3 9 4" xfId="2734"/>
    <cellStyle name="Денежный 2 3 9 5" xfId="2735"/>
    <cellStyle name="Денежный 2 3 9 6" xfId="2736"/>
    <cellStyle name="Денежный 2 3 9 7" xfId="2737"/>
    <cellStyle name="Денежный 2 3 9 8" xfId="2738"/>
    <cellStyle name="Денежный 2 3 9 9" xfId="2739"/>
    <cellStyle name="Денежный 2 30" xfId="2740"/>
    <cellStyle name="Денежный 2 31" xfId="2741"/>
    <cellStyle name="Денежный 2 32" xfId="2742"/>
    <cellStyle name="Денежный 2 33" xfId="2743"/>
    <cellStyle name="Денежный 2 34" xfId="2744"/>
    <cellStyle name="Денежный 2 34 2" xfId="2745"/>
    <cellStyle name="Денежный 2 34 3" xfId="2746"/>
    <cellStyle name="Денежный 2 34 4" xfId="2747"/>
    <cellStyle name="Денежный 2 34 5" xfId="2748"/>
    <cellStyle name="Денежный 2 34 6" xfId="2749"/>
    <cellStyle name="Денежный 2 35" xfId="2750"/>
    <cellStyle name="Денежный 2 35 2" xfId="2751"/>
    <cellStyle name="Денежный 2 35 3" xfId="2752"/>
    <cellStyle name="Денежный 2 35 4" xfId="2753"/>
    <cellStyle name="Денежный 2 35 5" xfId="2754"/>
    <cellStyle name="Денежный 2 35 6" xfId="2755"/>
    <cellStyle name="Денежный 2 36" xfId="2756"/>
    <cellStyle name="Денежный 2 36 2" xfId="2757"/>
    <cellStyle name="Денежный 2 37" xfId="2758"/>
    <cellStyle name="Денежный 2 38" xfId="2759"/>
    <cellStyle name="Денежный 2 39" xfId="2760"/>
    <cellStyle name="Денежный 2 4" xfId="2761"/>
    <cellStyle name="Денежный 2 4 10" xfId="2762"/>
    <cellStyle name="Денежный 2 4 11" xfId="2763"/>
    <cellStyle name="Денежный 2 4 12" xfId="2764"/>
    <cellStyle name="Денежный 2 4 13" xfId="2765"/>
    <cellStyle name="Денежный 2 4 14" xfId="2766"/>
    <cellStyle name="Денежный 2 4 2" xfId="2767"/>
    <cellStyle name="Денежный 2 4 2 2" xfId="2768"/>
    <cellStyle name="Денежный 2 4 2 3" xfId="2769"/>
    <cellStyle name="Денежный 2 4 3" xfId="2770"/>
    <cellStyle name="Денежный 2 4 3 2" xfId="2771"/>
    <cellStyle name="Денежный 2 4 3 3" xfId="2772"/>
    <cellStyle name="Денежный 2 4 4" xfId="2773"/>
    <cellStyle name="Денежный 2 4 5" xfId="2774"/>
    <cellStyle name="Денежный 2 4 6" xfId="2775"/>
    <cellStyle name="Денежный 2 4 7" xfId="2776"/>
    <cellStyle name="Денежный 2 4 8" xfId="2777"/>
    <cellStyle name="Денежный 2 4 9" xfId="2778"/>
    <cellStyle name="Денежный 2 40" xfId="2779"/>
    <cellStyle name="Денежный 2 41" xfId="2780"/>
    <cellStyle name="Денежный 2 42" xfId="2781"/>
    <cellStyle name="Денежный 2 43" xfId="2782"/>
    <cellStyle name="Денежный 2 44" xfId="2783"/>
    <cellStyle name="Денежный 2 44 10" xfId="2784"/>
    <cellStyle name="Денежный 2 44 11" xfId="2785"/>
    <cellStyle name="Денежный 2 44 12" xfId="2786"/>
    <cellStyle name="Денежный 2 44 2" xfId="2787"/>
    <cellStyle name="Денежный 2 44 2 10" xfId="2788"/>
    <cellStyle name="Денежный 2 44 2 11" xfId="2789"/>
    <cellStyle name="Денежный 2 44 2 12" xfId="2790"/>
    <cellStyle name="Денежный 2 44 2 2" xfId="2791"/>
    <cellStyle name="Денежный 2 44 2 2 10" xfId="2792"/>
    <cellStyle name="Денежный 2 44 2 2 2" xfId="2793"/>
    <cellStyle name="Денежный 2 44 2 2 2 2" xfId="2794"/>
    <cellStyle name="Денежный 2 44 2 2 2 2 2" xfId="2795"/>
    <cellStyle name="Денежный 2 44 2 2 2 2 3" xfId="2796"/>
    <cellStyle name="Денежный 2 44 2 2 2 2 4" xfId="2797"/>
    <cellStyle name="Денежный 2 44 2 2 2 2 5" xfId="2798"/>
    <cellStyle name="Денежный 2 44 2 2 2 2 6" xfId="2799"/>
    <cellStyle name="Денежный 2 44 2 2 2 2 7" xfId="2800"/>
    <cellStyle name="Денежный 2 44 2 2 2 2 8" xfId="2801"/>
    <cellStyle name="Денежный 2 44 2 2 2 3" xfId="2802"/>
    <cellStyle name="Денежный 2 44 2 2 2 4" xfId="2803"/>
    <cellStyle name="Денежный 2 44 2 2 2 5" xfId="2804"/>
    <cellStyle name="Денежный 2 44 2 2 2 6" xfId="2805"/>
    <cellStyle name="Денежный 2 44 2 2 2 7" xfId="2806"/>
    <cellStyle name="Денежный 2 44 2 2 2 8" xfId="2807"/>
    <cellStyle name="Денежный 2 44 2 2 3" xfId="2808"/>
    <cellStyle name="Денежный 2 44 2 2 4" xfId="2809"/>
    <cellStyle name="Денежный 2 44 2 2 5" xfId="2810"/>
    <cellStyle name="Денежный 2 44 2 2 6" xfId="2811"/>
    <cellStyle name="Денежный 2 44 2 2 7" xfId="2812"/>
    <cellStyle name="Денежный 2 44 2 2 8" xfId="2813"/>
    <cellStyle name="Денежный 2 44 2 2 9" xfId="2814"/>
    <cellStyle name="Денежный 2 44 2 3" xfId="2815"/>
    <cellStyle name="Денежный 2 44 2 4" xfId="2816"/>
    <cellStyle name="Денежный 2 44 2 5" xfId="2817"/>
    <cellStyle name="Денежный 2 44 2 5 2" xfId="2818"/>
    <cellStyle name="Денежный 2 44 2 5 2 2" xfId="2819"/>
    <cellStyle name="Денежный 2 44 2 5 2 3" xfId="2820"/>
    <cellStyle name="Денежный 2 44 2 5 2 4" xfId="2821"/>
    <cellStyle name="Денежный 2 44 2 5 2 5" xfId="2822"/>
    <cellStyle name="Денежный 2 44 2 5 2 6" xfId="2823"/>
    <cellStyle name="Денежный 2 44 2 5 2 7" xfId="2824"/>
    <cellStyle name="Денежный 2 44 2 5 2 8" xfId="2825"/>
    <cellStyle name="Денежный 2 44 2 5 3" xfId="2826"/>
    <cellStyle name="Денежный 2 44 2 5 4" xfId="2827"/>
    <cellStyle name="Денежный 2 44 2 5 5" xfId="2828"/>
    <cellStyle name="Денежный 2 44 2 5 6" xfId="2829"/>
    <cellStyle name="Денежный 2 44 2 5 7" xfId="2830"/>
    <cellStyle name="Денежный 2 44 2 5 8" xfId="2831"/>
    <cellStyle name="Денежный 2 44 2 6" xfId="2832"/>
    <cellStyle name="Денежный 2 44 2 7" xfId="2833"/>
    <cellStyle name="Денежный 2 44 2 8" xfId="2834"/>
    <cellStyle name="Денежный 2 44 2 9" xfId="2835"/>
    <cellStyle name="Денежный 2 44 3" xfId="2836"/>
    <cellStyle name="Денежный 2 44 3 10" xfId="2837"/>
    <cellStyle name="Денежный 2 44 3 2" xfId="2838"/>
    <cellStyle name="Денежный 2 44 3 2 2" xfId="2839"/>
    <cellStyle name="Денежный 2 44 3 2 2 2" xfId="2840"/>
    <cellStyle name="Денежный 2 44 3 2 2 3" xfId="2841"/>
    <cellStyle name="Денежный 2 44 3 2 2 4" xfId="2842"/>
    <cellStyle name="Денежный 2 44 3 2 2 5" xfId="2843"/>
    <cellStyle name="Денежный 2 44 3 2 2 6" xfId="2844"/>
    <cellStyle name="Денежный 2 44 3 2 2 7" xfId="2845"/>
    <cellStyle name="Денежный 2 44 3 2 2 8" xfId="2846"/>
    <cellStyle name="Денежный 2 44 3 2 3" xfId="2847"/>
    <cellStyle name="Денежный 2 44 3 2 4" xfId="2848"/>
    <cellStyle name="Денежный 2 44 3 2 5" xfId="2849"/>
    <cellStyle name="Денежный 2 44 3 2 6" xfId="2850"/>
    <cellStyle name="Денежный 2 44 3 2 7" xfId="2851"/>
    <cellStyle name="Денежный 2 44 3 2 8" xfId="2852"/>
    <cellStyle name="Денежный 2 44 3 3" xfId="2853"/>
    <cellStyle name="Денежный 2 44 3 4" xfId="2854"/>
    <cellStyle name="Денежный 2 44 3 5" xfId="2855"/>
    <cellStyle name="Денежный 2 44 3 6" xfId="2856"/>
    <cellStyle name="Денежный 2 44 3 7" xfId="2857"/>
    <cellStyle name="Денежный 2 44 3 8" xfId="2858"/>
    <cellStyle name="Денежный 2 44 3 9" xfId="2859"/>
    <cellStyle name="Денежный 2 44 4" xfId="2860"/>
    <cellStyle name="Денежный 2 44 5" xfId="2861"/>
    <cellStyle name="Денежный 2 44 5 2" xfId="2862"/>
    <cellStyle name="Денежный 2 44 5 2 2" xfId="2863"/>
    <cellStyle name="Денежный 2 44 5 2 3" xfId="2864"/>
    <cellStyle name="Денежный 2 44 5 2 4" xfId="2865"/>
    <cellStyle name="Денежный 2 44 5 2 5" xfId="2866"/>
    <cellStyle name="Денежный 2 44 5 2 6" xfId="2867"/>
    <cellStyle name="Денежный 2 44 5 2 7" xfId="2868"/>
    <cellStyle name="Денежный 2 44 5 2 8" xfId="2869"/>
    <cellStyle name="Денежный 2 44 5 3" xfId="2870"/>
    <cellStyle name="Денежный 2 44 5 4" xfId="2871"/>
    <cellStyle name="Денежный 2 44 5 5" xfId="2872"/>
    <cellStyle name="Денежный 2 44 5 6" xfId="2873"/>
    <cellStyle name="Денежный 2 44 5 7" xfId="2874"/>
    <cellStyle name="Денежный 2 44 5 8" xfId="2875"/>
    <cellStyle name="Денежный 2 44 6" xfId="2876"/>
    <cellStyle name="Денежный 2 44 7" xfId="2877"/>
    <cellStyle name="Денежный 2 44 8" xfId="2878"/>
    <cellStyle name="Денежный 2 44 9" xfId="2879"/>
    <cellStyle name="Денежный 2 45" xfId="2880"/>
    <cellStyle name="Денежный 2 45 2" xfId="2881"/>
    <cellStyle name="Денежный 2 45 3" xfId="2882"/>
    <cellStyle name="Денежный 2 45 4" xfId="2883"/>
    <cellStyle name="Денежный 2 45 5" xfId="2884"/>
    <cellStyle name="Денежный 2 45 6" xfId="2885"/>
    <cellStyle name="Денежный 2 46" xfId="2886"/>
    <cellStyle name="Денежный 2 47" xfId="2887"/>
    <cellStyle name="Денежный 2 48" xfId="2888"/>
    <cellStyle name="Денежный 2 48 2" xfId="2889"/>
    <cellStyle name="Денежный 2 49" xfId="2890"/>
    <cellStyle name="Денежный 2 49 10" xfId="2891"/>
    <cellStyle name="Денежный 2 49 2" xfId="2892"/>
    <cellStyle name="Денежный 2 49 2 2" xfId="2893"/>
    <cellStyle name="Денежный 2 49 2 2 2" xfId="2894"/>
    <cellStyle name="Денежный 2 49 2 2 3" xfId="2895"/>
    <cellStyle name="Денежный 2 49 2 2 4" xfId="2896"/>
    <cellStyle name="Денежный 2 49 2 2 5" xfId="2897"/>
    <cellStyle name="Денежный 2 49 2 2 6" xfId="2898"/>
    <cellStyle name="Денежный 2 49 2 2 7" xfId="2899"/>
    <cellStyle name="Денежный 2 49 2 2 8" xfId="2900"/>
    <cellStyle name="Денежный 2 49 2 3" xfId="2901"/>
    <cellStyle name="Денежный 2 49 2 4" xfId="2902"/>
    <cellStyle name="Денежный 2 49 2 5" xfId="2903"/>
    <cellStyle name="Денежный 2 49 2 6" xfId="2904"/>
    <cellStyle name="Денежный 2 49 2 7" xfId="2905"/>
    <cellStyle name="Денежный 2 49 2 8" xfId="2906"/>
    <cellStyle name="Денежный 2 49 3" xfId="2907"/>
    <cellStyle name="Денежный 2 49 4" xfId="2908"/>
    <cellStyle name="Денежный 2 49 5" xfId="2909"/>
    <cellStyle name="Денежный 2 49 6" xfId="2910"/>
    <cellStyle name="Денежный 2 49 7" xfId="2911"/>
    <cellStyle name="Денежный 2 49 8" xfId="2912"/>
    <cellStyle name="Денежный 2 49 9" xfId="2913"/>
    <cellStyle name="Денежный 2 5" xfId="2914"/>
    <cellStyle name="Денежный 2 5 10" xfId="2915"/>
    <cellStyle name="Денежный 2 5 10 2" xfId="2916"/>
    <cellStyle name="Денежный 2 5 11" xfId="2917"/>
    <cellStyle name="Денежный 2 5 12" xfId="2918"/>
    <cellStyle name="Денежный 2 5 13" xfId="2919"/>
    <cellStyle name="Денежный 2 5 14" xfId="2920"/>
    <cellStyle name="Денежный 2 5 2" xfId="2921"/>
    <cellStyle name="Денежный 2 5 2 2" xfId="2922"/>
    <cellStyle name="Денежный 2 5 2 3" xfId="2923"/>
    <cellStyle name="Денежный 2 5 2 4" xfId="2924"/>
    <cellStyle name="Денежный 2 5 2 5" xfId="2925"/>
    <cellStyle name="Денежный 2 5 2 6" xfId="2926"/>
    <cellStyle name="Денежный 2 5 2 7" xfId="2927"/>
    <cellStyle name="Денежный 2 5 2 8" xfId="2928"/>
    <cellStyle name="Денежный 2 5 2 9" xfId="2929"/>
    <cellStyle name="Денежный 2 5 3" xfId="2930"/>
    <cellStyle name="Денежный 2 5 3 2" xfId="2931"/>
    <cellStyle name="Денежный 2 5 3 3" xfId="2932"/>
    <cellStyle name="Денежный 2 5 3 4" xfId="2933"/>
    <cellStyle name="Денежный 2 5 3 5" xfId="2934"/>
    <cellStyle name="Денежный 2 5 3 6" xfId="2935"/>
    <cellStyle name="Денежный 2 5 3 6 2" xfId="2936"/>
    <cellStyle name="Денежный 2 5 3 7" xfId="2937"/>
    <cellStyle name="Денежный 2 5 3 8" xfId="2938"/>
    <cellStyle name="Денежный 2 5 3 9" xfId="2939"/>
    <cellStyle name="Денежный 2 5 4" xfId="2940"/>
    <cellStyle name="Денежный 2 5 4 2" xfId="2941"/>
    <cellStyle name="Денежный 2 5 4 3" xfId="2942"/>
    <cellStyle name="Денежный 2 5 4 4" xfId="2943"/>
    <cellStyle name="Денежный 2 5 4 5" xfId="2944"/>
    <cellStyle name="Денежный 2 5 4 6" xfId="2945"/>
    <cellStyle name="Денежный 2 5 4 7" xfId="2946"/>
    <cellStyle name="Денежный 2 5 4 8" xfId="2947"/>
    <cellStyle name="Денежный 2 5 4 9" xfId="2948"/>
    <cellStyle name="Денежный 2 5 5" xfId="2949"/>
    <cellStyle name="Денежный 2 5 6" xfId="2950"/>
    <cellStyle name="Денежный 2 5 6 2" xfId="2951"/>
    <cellStyle name="Денежный 2 5 6 3" xfId="2952"/>
    <cellStyle name="Денежный 2 5 6 4" xfId="2953"/>
    <cellStyle name="Денежный 2 5 6 5" xfId="2954"/>
    <cellStyle name="Денежный 2 5 6 6" xfId="2955"/>
    <cellStyle name="Денежный 2 5 7" xfId="2956"/>
    <cellStyle name="Денежный 2 5 7 2" xfId="2957"/>
    <cellStyle name="Денежный 2 5 7 3" xfId="2958"/>
    <cellStyle name="Денежный 2 5 7 4" xfId="2959"/>
    <cellStyle name="Денежный 2 5 7 5" xfId="2960"/>
    <cellStyle name="Денежный 2 5 7 6" xfId="2961"/>
    <cellStyle name="Денежный 2 5 8" xfId="2962"/>
    <cellStyle name="Денежный 2 5 9" xfId="2963"/>
    <cellStyle name="Денежный 2 5 9 2" xfId="2964"/>
    <cellStyle name="Денежный 2 50" xfId="2965"/>
    <cellStyle name="Денежный 2 50 2" xfId="2966"/>
    <cellStyle name="Денежный 2 51" xfId="2967"/>
    <cellStyle name="Денежный 2 52" xfId="2968"/>
    <cellStyle name="Денежный 2 52 2" xfId="2969"/>
    <cellStyle name="Денежный 2 53" xfId="2970"/>
    <cellStyle name="Денежный 2 53 2" xfId="2971"/>
    <cellStyle name="Денежный 2 53 2 2" xfId="2972"/>
    <cellStyle name="Денежный 2 53 2 3" xfId="2973"/>
    <cellStyle name="Денежный 2 53 2 4" xfId="2974"/>
    <cellStyle name="Денежный 2 53 2 5" xfId="2975"/>
    <cellStyle name="Денежный 2 53 2 6" xfId="2976"/>
    <cellStyle name="Денежный 2 53 2 7" xfId="2977"/>
    <cellStyle name="Денежный 2 53 2 8" xfId="2978"/>
    <cellStyle name="Денежный 2 53 3" xfId="2979"/>
    <cellStyle name="Денежный 2 53 4" xfId="2980"/>
    <cellStyle name="Денежный 2 53 5" xfId="2981"/>
    <cellStyle name="Денежный 2 53 6" xfId="2982"/>
    <cellStyle name="Денежный 2 53 7" xfId="2983"/>
    <cellStyle name="Денежный 2 53 8" xfId="2984"/>
    <cellStyle name="Денежный 2 54" xfId="2985"/>
    <cellStyle name="Денежный 2 55" xfId="2986"/>
    <cellStyle name="Денежный 2 56" xfId="2987"/>
    <cellStyle name="Денежный 2 57" xfId="2988"/>
    <cellStyle name="Денежный 2 58" xfId="2989"/>
    <cellStyle name="Денежный 2 59" xfId="2990"/>
    <cellStyle name="Денежный 2 6" xfId="2991"/>
    <cellStyle name="Денежный 2 6 2" xfId="2992"/>
    <cellStyle name="Денежный 2 6 3" xfId="2993"/>
    <cellStyle name="Денежный 2 6 4" xfId="2994"/>
    <cellStyle name="Денежный 2 6 5" xfId="2995"/>
    <cellStyle name="Денежный 2 6 6" xfId="2996"/>
    <cellStyle name="Денежный 2 60" xfId="2997"/>
    <cellStyle name="Денежный 2 7" xfId="2998"/>
    <cellStyle name="Денежный 2 7 2" xfId="2999"/>
    <cellStyle name="Денежный 2 7 3" xfId="3000"/>
    <cellStyle name="Денежный 2 7 4" xfId="3001"/>
    <cellStyle name="Денежный 2 7 5" xfId="3002"/>
    <cellStyle name="Денежный 2 7 6" xfId="3003"/>
    <cellStyle name="Денежный 2 8" xfId="3004"/>
    <cellStyle name="Денежный 2 8 2" xfId="3005"/>
    <cellStyle name="Денежный 2 8 3" xfId="3006"/>
    <cellStyle name="Денежный 2 8 4" xfId="3007"/>
    <cellStyle name="Денежный 2 8 5" xfId="3008"/>
    <cellStyle name="Денежный 2 8 6" xfId="3009"/>
    <cellStyle name="Денежный 2 9" xfId="3010"/>
    <cellStyle name="Денежный 2 9 2" xfId="3011"/>
    <cellStyle name="Денежный 2 9 3" xfId="3012"/>
    <cellStyle name="Денежный 2 9 4" xfId="3013"/>
    <cellStyle name="Денежный 2 9 5" xfId="3014"/>
    <cellStyle name="Денежный 2 9 6" xfId="3015"/>
    <cellStyle name="Денежный 2_942_koltushi-23-24.05.13" xfId="3016"/>
    <cellStyle name="Денежный 20" xfId="3017"/>
    <cellStyle name="Денежный 20 2" xfId="3018"/>
    <cellStyle name="Денежный 21" xfId="3019"/>
    <cellStyle name="Денежный 21 2" xfId="3020"/>
    <cellStyle name="Денежный 22" xfId="3021"/>
    <cellStyle name="Денежный 22 2" xfId="3022"/>
    <cellStyle name="Денежный 23" xfId="3023"/>
    <cellStyle name="Денежный 23 2" xfId="3024"/>
    <cellStyle name="Денежный 24" xfId="3025"/>
    <cellStyle name="Денежный 24 10" xfId="3026"/>
    <cellStyle name="Денежный 24 11" xfId="3027"/>
    <cellStyle name="Денежный 24 12" xfId="3028"/>
    <cellStyle name="Денежный 24 12 2" xfId="3029"/>
    <cellStyle name="Денежный 24 12 3" xfId="3030"/>
    <cellStyle name="Денежный 24 13" xfId="3031"/>
    <cellStyle name="Денежный 24 14" xfId="3032"/>
    <cellStyle name="Денежный 24 15" xfId="3033"/>
    <cellStyle name="Денежный 24 2" xfId="3034"/>
    <cellStyle name="Денежный 24 2 2" xfId="3035"/>
    <cellStyle name="Денежный 24 2 2 2" xfId="3036"/>
    <cellStyle name="Денежный 24 2 2 2 2" xfId="3037"/>
    <cellStyle name="Денежный 24 2 2 2 2 2" xfId="3038"/>
    <cellStyle name="Денежный 24 2 2 2 3" xfId="3039"/>
    <cellStyle name="Денежный 24 2 2 3" xfId="3040"/>
    <cellStyle name="Денежный 24 2 2 3 10" xfId="3041"/>
    <cellStyle name="Денежный 24 2 2 3 11" xfId="3042"/>
    <cellStyle name="Денежный 24 2 2 3 12" xfId="3043"/>
    <cellStyle name="Денежный 24 2 2 3 13" xfId="3044"/>
    <cellStyle name="Денежный 24 2 2 3 14" xfId="3045"/>
    <cellStyle name="Денежный 24 2 2 3 2" xfId="3046"/>
    <cellStyle name="Денежный 24 2 2 3 2 10" xfId="3047"/>
    <cellStyle name="Денежный 24 2 2 3 2 11" xfId="3048"/>
    <cellStyle name="Денежный 24 2 2 3 2 12" xfId="3049"/>
    <cellStyle name="Денежный 24 2 2 3 2 2" xfId="3050"/>
    <cellStyle name="Денежный 24 2 2 3 2 2 10" xfId="3051"/>
    <cellStyle name="Денежный 24 2 2 3 2 2 2" xfId="3052"/>
    <cellStyle name="Денежный 24 2 2 3 2 2 2 2" xfId="3053"/>
    <cellStyle name="Денежный 24 2 2 3 2 2 2 2 2" xfId="3054"/>
    <cellStyle name="Денежный 24 2 2 3 2 2 2 2 3" xfId="3055"/>
    <cellStyle name="Денежный 24 2 2 3 2 2 2 2 4" xfId="3056"/>
    <cellStyle name="Денежный 24 2 2 3 2 2 2 2 5" xfId="3057"/>
    <cellStyle name="Денежный 24 2 2 3 2 2 2 2 6" xfId="3058"/>
    <cellStyle name="Денежный 24 2 2 3 2 2 2 2 7" xfId="3059"/>
    <cellStyle name="Денежный 24 2 2 3 2 2 2 2 8" xfId="3060"/>
    <cellStyle name="Денежный 24 2 2 3 2 2 2 3" xfId="3061"/>
    <cellStyle name="Денежный 24 2 2 3 2 2 2 4" xfId="3062"/>
    <cellStyle name="Денежный 24 2 2 3 2 2 2 5" xfId="3063"/>
    <cellStyle name="Денежный 24 2 2 3 2 2 2 6" xfId="3064"/>
    <cellStyle name="Денежный 24 2 2 3 2 2 2 7" xfId="3065"/>
    <cellStyle name="Денежный 24 2 2 3 2 2 2 8" xfId="3066"/>
    <cellStyle name="Денежный 24 2 2 3 2 2 3" xfId="3067"/>
    <cellStyle name="Денежный 24 2 2 3 2 2 4" xfId="3068"/>
    <cellStyle name="Денежный 24 2 2 3 2 2 5" xfId="3069"/>
    <cellStyle name="Денежный 24 2 2 3 2 2 6" xfId="3070"/>
    <cellStyle name="Денежный 24 2 2 3 2 2 7" xfId="3071"/>
    <cellStyle name="Денежный 24 2 2 3 2 2 8" xfId="3072"/>
    <cellStyle name="Денежный 24 2 2 3 2 2 9" xfId="3073"/>
    <cellStyle name="Денежный 24 2 2 3 2 3" xfId="3074"/>
    <cellStyle name="Денежный 24 2 2 3 2 4" xfId="3075"/>
    <cellStyle name="Денежный 24 2 2 3 2 5" xfId="3076"/>
    <cellStyle name="Денежный 24 2 2 3 2 5 2" xfId="3077"/>
    <cellStyle name="Денежный 24 2 2 3 2 5 2 2" xfId="3078"/>
    <cellStyle name="Денежный 24 2 2 3 2 5 2 3" xfId="3079"/>
    <cellStyle name="Денежный 24 2 2 3 2 5 2 4" xfId="3080"/>
    <cellStyle name="Денежный 24 2 2 3 2 5 2 5" xfId="3081"/>
    <cellStyle name="Денежный 24 2 2 3 2 5 2 6" xfId="3082"/>
    <cellStyle name="Денежный 24 2 2 3 2 5 2 7" xfId="3083"/>
    <cellStyle name="Денежный 24 2 2 3 2 5 2 8" xfId="3084"/>
    <cellStyle name="Денежный 24 2 2 3 2 5 3" xfId="3085"/>
    <cellStyle name="Денежный 24 2 2 3 2 5 4" xfId="3086"/>
    <cellStyle name="Денежный 24 2 2 3 2 5 5" xfId="3087"/>
    <cellStyle name="Денежный 24 2 2 3 2 5 6" xfId="3088"/>
    <cellStyle name="Денежный 24 2 2 3 2 5 7" xfId="3089"/>
    <cellStyle name="Денежный 24 2 2 3 2 5 8" xfId="3090"/>
    <cellStyle name="Денежный 24 2 2 3 2 6" xfId="3091"/>
    <cellStyle name="Денежный 24 2 2 3 2 7" xfId="3092"/>
    <cellStyle name="Денежный 24 2 2 3 2 8" xfId="3093"/>
    <cellStyle name="Денежный 24 2 2 3 2 9" xfId="3094"/>
    <cellStyle name="Денежный 24 2 2 3 3" xfId="3095"/>
    <cellStyle name="Денежный 24 2 2 3 3 10" xfId="3096"/>
    <cellStyle name="Денежный 24 2 2 3 3 2" xfId="3097"/>
    <cellStyle name="Денежный 24 2 2 3 3 2 2" xfId="3098"/>
    <cellStyle name="Денежный 24 2 2 3 3 2 2 2" xfId="3099"/>
    <cellStyle name="Денежный 24 2 2 3 3 2 2 3" xfId="3100"/>
    <cellStyle name="Денежный 24 2 2 3 3 2 2 4" xfId="3101"/>
    <cellStyle name="Денежный 24 2 2 3 3 2 2 5" xfId="3102"/>
    <cellStyle name="Денежный 24 2 2 3 3 2 2 6" xfId="3103"/>
    <cellStyle name="Денежный 24 2 2 3 3 2 2 7" xfId="3104"/>
    <cellStyle name="Денежный 24 2 2 3 3 2 2 8" xfId="3105"/>
    <cellStyle name="Денежный 24 2 2 3 3 2 3" xfId="3106"/>
    <cellStyle name="Денежный 24 2 2 3 3 2 4" xfId="3107"/>
    <cellStyle name="Денежный 24 2 2 3 3 2 5" xfId="3108"/>
    <cellStyle name="Денежный 24 2 2 3 3 2 6" xfId="3109"/>
    <cellStyle name="Денежный 24 2 2 3 3 2 7" xfId="3110"/>
    <cellStyle name="Денежный 24 2 2 3 3 2 8" xfId="3111"/>
    <cellStyle name="Денежный 24 2 2 3 3 3" xfId="3112"/>
    <cellStyle name="Денежный 24 2 2 3 3 4" xfId="3113"/>
    <cellStyle name="Денежный 24 2 2 3 3 5" xfId="3114"/>
    <cellStyle name="Денежный 24 2 2 3 3 6" xfId="3115"/>
    <cellStyle name="Денежный 24 2 2 3 3 7" xfId="3116"/>
    <cellStyle name="Денежный 24 2 2 3 3 8" xfId="3117"/>
    <cellStyle name="Денежный 24 2 2 3 3 9" xfId="3118"/>
    <cellStyle name="Денежный 24 2 2 3 4" xfId="3119"/>
    <cellStyle name="Денежный 24 2 2 3 5" xfId="3120"/>
    <cellStyle name="Денежный 24 2 2 3 5 2" xfId="3121"/>
    <cellStyle name="Денежный 24 2 2 3 5 2 2" xfId="3122"/>
    <cellStyle name="Денежный 24 2 2 3 5 2 3" xfId="3123"/>
    <cellStyle name="Денежный 24 2 2 3 5 2 4" xfId="3124"/>
    <cellStyle name="Денежный 24 2 2 3 5 2 5" xfId="3125"/>
    <cellStyle name="Денежный 24 2 2 3 5 2 6" xfId="3126"/>
    <cellStyle name="Денежный 24 2 2 3 5 2 7" xfId="3127"/>
    <cellStyle name="Денежный 24 2 2 3 5 2 8" xfId="3128"/>
    <cellStyle name="Денежный 24 2 2 3 5 3" xfId="3129"/>
    <cellStyle name="Денежный 24 2 2 3 5 4" xfId="3130"/>
    <cellStyle name="Денежный 24 2 2 3 5 5" xfId="3131"/>
    <cellStyle name="Денежный 24 2 2 3 5 6" xfId="3132"/>
    <cellStyle name="Денежный 24 2 2 3 5 7" xfId="3133"/>
    <cellStyle name="Денежный 24 2 2 3 5 8" xfId="3134"/>
    <cellStyle name="Денежный 24 2 2 3 6" xfId="3135"/>
    <cellStyle name="Денежный 24 2 2 3 7" xfId="3136"/>
    <cellStyle name="Денежный 24 2 2 3 8" xfId="3137"/>
    <cellStyle name="Денежный 24 2 2 3 9" xfId="3138"/>
    <cellStyle name="Денежный 24 2 2 4" xfId="3139"/>
    <cellStyle name="Денежный 24 2 2 4 2" xfId="3140"/>
    <cellStyle name="Денежный 24 2 2 4 3" xfId="3141"/>
    <cellStyle name="Денежный 24 2 2 5" xfId="3142"/>
    <cellStyle name="Денежный 24 2 2 6" xfId="3143"/>
    <cellStyle name="Денежный 24 2 3" xfId="3144"/>
    <cellStyle name="Денежный 24 2 4" xfId="3145"/>
    <cellStyle name="Денежный 24 3" xfId="3146"/>
    <cellStyle name="Денежный 24 3 10" xfId="3147"/>
    <cellStyle name="Денежный 24 3 11" xfId="3148"/>
    <cellStyle name="Денежный 24 3 11 2" xfId="3149"/>
    <cellStyle name="Денежный 24 3 11 2 2" xfId="3150"/>
    <cellStyle name="Денежный 24 3 11 2 3" xfId="3151"/>
    <cellStyle name="Денежный 24 3 11 2 4" xfId="3152"/>
    <cellStyle name="Денежный 24 3 11 2 5" xfId="3153"/>
    <cellStyle name="Денежный 24 3 11 2 6" xfId="3154"/>
    <cellStyle name="Денежный 24 3 11 2 7" xfId="3155"/>
    <cellStyle name="Денежный 24 3 11 2 8" xfId="3156"/>
    <cellStyle name="Денежный 24 3 11 3" xfId="3157"/>
    <cellStyle name="Денежный 24 3 11 4" xfId="3158"/>
    <cellStyle name="Денежный 24 3 11 5" xfId="3159"/>
    <cellStyle name="Денежный 24 3 11 6" xfId="3160"/>
    <cellStyle name="Денежный 24 3 11 7" xfId="3161"/>
    <cellStyle name="Денежный 24 3 11 8" xfId="3162"/>
    <cellStyle name="Денежный 24 3 12" xfId="3163"/>
    <cellStyle name="Денежный 24 3 13" xfId="3164"/>
    <cellStyle name="Денежный 24 3 14" xfId="3165"/>
    <cellStyle name="Денежный 24 3 15" xfId="3166"/>
    <cellStyle name="Денежный 24 3 16" xfId="3167"/>
    <cellStyle name="Денежный 24 3 17" xfId="3168"/>
    <cellStyle name="Денежный 24 3 18" xfId="3169"/>
    <cellStyle name="Денежный 24 3 19" xfId="3170"/>
    <cellStyle name="Денежный 24 3 2" xfId="3171"/>
    <cellStyle name="Денежный 24 3 3" xfId="3172"/>
    <cellStyle name="Денежный 24 3 4" xfId="3173"/>
    <cellStyle name="Денежный 24 3 5" xfId="3174"/>
    <cellStyle name="Денежный 24 3 6" xfId="3175"/>
    <cellStyle name="Денежный 24 3 6 10" xfId="3176"/>
    <cellStyle name="Денежный 24 3 6 11" xfId="3177"/>
    <cellStyle name="Денежный 24 3 6 12" xfId="3178"/>
    <cellStyle name="Денежный 24 3 6 2" xfId="3179"/>
    <cellStyle name="Денежный 24 3 6 2 10" xfId="3180"/>
    <cellStyle name="Денежный 24 3 6 2 11" xfId="3181"/>
    <cellStyle name="Денежный 24 3 6 2 12" xfId="3182"/>
    <cellStyle name="Денежный 24 3 6 2 2" xfId="3183"/>
    <cellStyle name="Денежный 24 3 6 2 2 10" xfId="3184"/>
    <cellStyle name="Денежный 24 3 6 2 2 2" xfId="3185"/>
    <cellStyle name="Денежный 24 3 6 2 2 2 2" xfId="3186"/>
    <cellStyle name="Денежный 24 3 6 2 2 2 2 2" xfId="3187"/>
    <cellStyle name="Денежный 24 3 6 2 2 2 2 3" xfId="3188"/>
    <cellStyle name="Денежный 24 3 6 2 2 2 2 4" xfId="3189"/>
    <cellStyle name="Денежный 24 3 6 2 2 2 2 5" xfId="3190"/>
    <cellStyle name="Денежный 24 3 6 2 2 2 2 6" xfId="3191"/>
    <cellStyle name="Денежный 24 3 6 2 2 2 2 7" xfId="3192"/>
    <cellStyle name="Денежный 24 3 6 2 2 2 2 8" xfId="3193"/>
    <cellStyle name="Денежный 24 3 6 2 2 2 3" xfId="3194"/>
    <cellStyle name="Денежный 24 3 6 2 2 2 4" xfId="3195"/>
    <cellStyle name="Денежный 24 3 6 2 2 2 5" xfId="3196"/>
    <cellStyle name="Денежный 24 3 6 2 2 2 6" xfId="3197"/>
    <cellStyle name="Денежный 24 3 6 2 2 2 7" xfId="3198"/>
    <cellStyle name="Денежный 24 3 6 2 2 2 8" xfId="3199"/>
    <cellStyle name="Денежный 24 3 6 2 2 3" xfId="3200"/>
    <cellStyle name="Денежный 24 3 6 2 2 4" xfId="3201"/>
    <cellStyle name="Денежный 24 3 6 2 2 5" xfId="3202"/>
    <cellStyle name="Денежный 24 3 6 2 2 6" xfId="3203"/>
    <cellStyle name="Денежный 24 3 6 2 2 7" xfId="3204"/>
    <cellStyle name="Денежный 24 3 6 2 2 8" xfId="3205"/>
    <cellStyle name="Денежный 24 3 6 2 2 9" xfId="3206"/>
    <cellStyle name="Денежный 24 3 6 2 3" xfId="3207"/>
    <cellStyle name="Денежный 24 3 6 2 4" xfId="3208"/>
    <cellStyle name="Денежный 24 3 6 2 5" xfId="3209"/>
    <cellStyle name="Денежный 24 3 6 2 5 2" xfId="3210"/>
    <cellStyle name="Денежный 24 3 6 2 5 2 2" xfId="3211"/>
    <cellStyle name="Денежный 24 3 6 2 5 2 3" xfId="3212"/>
    <cellStyle name="Денежный 24 3 6 2 5 2 4" xfId="3213"/>
    <cellStyle name="Денежный 24 3 6 2 5 2 5" xfId="3214"/>
    <cellStyle name="Денежный 24 3 6 2 5 2 6" xfId="3215"/>
    <cellStyle name="Денежный 24 3 6 2 5 2 7" xfId="3216"/>
    <cellStyle name="Денежный 24 3 6 2 5 2 8" xfId="3217"/>
    <cellStyle name="Денежный 24 3 6 2 5 3" xfId="3218"/>
    <cellStyle name="Денежный 24 3 6 2 5 4" xfId="3219"/>
    <cellStyle name="Денежный 24 3 6 2 5 5" xfId="3220"/>
    <cellStyle name="Денежный 24 3 6 2 5 6" xfId="3221"/>
    <cellStyle name="Денежный 24 3 6 2 5 7" xfId="3222"/>
    <cellStyle name="Денежный 24 3 6 2 5 8" xfId="3223"/>
    <cellStyle name="Денежный 24 3 6 2 6" xfId="3224"/>
    <cellStyle name="Денежный 24 3 6 2 7" xfId="3225"/>
    <cellStyle name="Денежный 24 3 6 2 8" xfId="3226"/>
    <cellStyle name="Денежный 24 3 6 2 9" xfId="3227"/>
    <cellStyle name="Денежный 24 3 6 3" xfId="3228"/>
    <cellStyle name="Денежный 24 3 6 3 10" xfId="3229"/>
    <cellStyle name="Денежный 24 3 6 3 2" xfId="3230"/>
    <cellStyle name="Денежный 24 3 6 3 2 2" xfId="3231"/>
    <cellStyle name="Денежный 24 3 6 3 2 2 2" xfId="3232"/>
    <cellStyle name="Денежный 24 3 6 3 2 2 3" xfId="3233"/>
    <cellStyle name="Денежный 24 3 6 3 2 2 4" xfId="3234"/>
    <cellStyle name="Денежный 24 3 6 3 2 2 5" xfId="3235"/>
    <cellStyle name="Денежный 24 3 6 3 2 2 6" xfId="3236"/>
    <cellStyle name="Денежный 24 3 6 3 2 2 7" xfId="3237"/>
    <cellStyle name="Денежный 24 3 6 3 2 2 8" xfId="3238"/>
    <cellStyle name="Денежный 24 3 6 3 2 3" xfId="3239"/>
    <cellStyle name="Денежный 24 3 6 3 2 4" xfId="3240"/>
    <cellStyle name="Денежный 24 3 6 3 2 5" xfId="3241"/>
    <cellStyle name="Денежный 24 3 6 3 2 6" xfId="3242"/>
    <cellStyle name="Денежный 24 3 6 3 2 7" xfId="3243"/>
    <cellStyle name="Денежный 24 3 6 3 2 8" xfId="3244"/>
    <cellStyle name="Денежный 24 3 6 3 3" xfId="3245"/>
    <cellStyle name="Денежный 24 3 6 3 4" xfId="3246"/>
    <cellStyle name="Денежный 24 3 6 3 5" xfId="3247"/>
    <cellStyle name="Денежный 24 3 6 3 6" xfId="3248"/>
    <cellStyle name="Денежный 24 3 6 3 7" xfId="3249"/>
    <cellStyle name="Денежный 24 3 6 3 8" xfId="3250"/>
    <cellStyle name="Денежный 24 3 6 3 9" xfId="3251"/>
    <cellStyle name="Денежный 24 3 6 4" xfId="3252"/>
    <cellStyle name="Денежный 24 3 6 5" xfId="3253"/>
    <cellStyle name="Денежный 24 3 6 5 2" xfId="3254"/>
    <cellStyle name="Денежный 24 3 6 5 2 2" xfId="3255"/>
    <cellStyle name="Денежный 24 3 6 5 2 3" xfId="3256"/>
    <cellStyle name="Денежный 24 3 6 5 2 4" xfId="3257"/>
    <cellStyle name="Денежный 24 3 6 5 2 5" xfId="3258"/>
    <cellStyle name="Денежный 24 3 6 5 2 6" xfId="3259"/>
    <cellStyle name="Денежный 24 3 6 5 2 7" xfId="3260"/>
    <cellStyle name="Денежный 24 3 6 5 2 8" xfId="3261"/>
    <cellStyle name="Денежный 24 3 6 5 3" xfId="3262"/>
    <cellStyle name="Денежный 24 3 6 5 4" xfId="3263"/>
    <cellStyle name="Денежный 24 3 6 5 5" xfId="3264"/>
    <cellStyle name="Денежный 24 3 6 5 6" xfId="3265"/>
    <cellStyle name="Денежный 24 3 6 5 7" xfId="3266"/>
    <cellStyle name="Денежный 24 3 6 5 8" xfId="3267"/>
    <cellStyle name="Денежный 24 3 6 6" xfId="3268"/>
    <cellStyle name="Денежный 24 3 6 7" xfId="3269"/>
    <cellStyle name="Денежный 24 3 6 8" xfId="3270"/>
    <cellStyle name="Денежный 24 3 6 9" xfId="3271"/>
    <cellStyle name="Денежный 24 3 7" xfId="3272"/>
    <cellStyle name="Денежный 24 3 8" xfId="3273"/>
    <cellStyle name="Денежный 24 3 8 10" xfId="3274"/>
    <cellStyle name="Денежный 24 3 8 2" xfId="3275"/>
    <cellStyle name="Денежный 24 3 8 2 2" xfId="3276"/>
    <cellStyle name="Денежный 24 3 8 2 2 2" xfId="3277"/>
    <cellStyle name="Денежный 24 3 8 2 2 3" xfId="3278"/>
    <cellStyle name="Денежный 24 3 8 2 2 4" xfId="3279"/>
    <cellStyle name="Денежный 24 3 8 2 2 5" xfId="3280"/>
    <cellStyle name="Денежный 24 3 8 2 2 6" xfId="3281"/>
    <cellStyle name="Денежный 24 3 8 2 2 7" xfId="3282"/>
    <cellStyle name="Денежный 24 3 8 2 2 8" xfId="3283"/>
    <cellStyle name="Денежный 24 3 8 2 3" xfId="3284"/>
    <cellStyle name="Денежный 24 3 8 2 4" xfId="3285"/>
    <cellStyle name="Денежный 24 3 8 2 5" xfId="3286"/>
    <cellStyle name="Денежный 24 3 8 2 6" xfId="3287"/>
    <cellStyle name="Денежный 24 3 8 2 7" xfId="3288"/>
    <cellStyle name="Денежный 24 3 8 2 8" xfId="3289"/>
    <cellStyle name="Денежный 24 3 8 3" xfId="3290"/>
    <cellStyle name="Денежный 24 3 8 4" xfId="3291"/>
    <cellStyle name="Денежный 24 3 8 5" xfId="3292"/>
    <cellStyle name="Денежный 24 3 8 6" xfId="3293"/>
    <cellStyle name="Денежный 24 3 8 7" xfId="3294"/>
    <cellStyle name="Денежный 24 3 8 8" xfId="3295"/>
    <cellStyle name="Денежный 24 3 8 9" xfId="3296"/>
    <cellStyle name="Денежный 24 3 9" xfId="3297"/>
    <cellStyle name="Денежный 24 4" xfId="3298"/>
    <cellStyle name="Денежный 24 5" xfId="3299"/>
    <cellStyle name="Денежный 24 6" xfId="3300"/>
    <cellStyle name="Денежный 24 7" xfId="3301"/>
    <cellStyle name="Денежный 24 8" xfId="3302"/>
    <cellStyle name="Денежный 24 9" xfId="3303"/>
    <cellStyle name="Денежный 24 9 2" xfId="3304"/>
    <cellStyle name="Денежный 25" xfId="3305"/>
    <cellStyle name="Денежный 25 2" xfId="3306"/>
    <cellStyle name="Денежный 26" xfId="3307"/>
    <cellStyle name="Денежный 27" xfId="3308"/>
    <cellStyle name="Денежный 27 2" xfId="3309"/>
    <cellStyle name="Денежный 28" xfId="3310"/>
    <cellStyle name="Денежный 28 2" xfId="3311"/>
    <cellStyle name="Денежный 29" xfId="3312"/>
    <cellStyle name="Денежный 29 2" xfId="3313"/>
    <cellStyle name="Денежный 3" xfId="3314"/>
    <cellStyle name="Денежный 3 10" xfId="3315"/>
    <cellStyle name="Денежный 3 10 2" xfId="3316"/>
    <cellStyle name="Денежный 3 10 3" xfId="3317"/>
    <cellStyle name="Денежный 3 10 4" xfId="3318"/>
    <cellStyle name="Денежный 3 10 5" xfId="3319"/>
    <cellStyle name="Денежный 3 10 6" xfId="3320"/>
    <cellStyle name="Денежный 3 11" xfId="3321"/>
    <cellStyle name="Денежный 3 12" xfId="3322"/>
    <cellStyle name="Денежный 3 13" xfId="3323"/>
    <cellStyle name="Денежный 3 14" xfId="3324"/>
    <cellStyle name="Денежный 3 15" xfId="3325"/>
    <cellStyle name="Денежный 3 15 10" xfId="3326"/>
    <cellStyle name="Денежный 3 15 11" xfId="3327"/>
    <cellStyle name="Денежный 3 15 12" xfId="3328"/>
    <cellStyle name="Денежный 3 15 2" xfId="3329"/>
    <cellStyle name="Денежный 3 15 3" xfId="3330"/>
    <cellStyle name="Денежный 3 15 4" xfId="3331"/>
    <cellStyle name="Денежный 3 15 5" xfId="3332"/>
    <cellStyle name="Денежный 3 15 6" xfId="3333"/>
    <cellStyle name="Денежный 3 15 7" xfId="3334"/>
    <cellStyle name="Денежный 3 15 8" xfId="3335"/>
    <cellStyle name="Денежный 3 15 9" xfId="3336"/>
    <cellStyle name="Денежный 3 2" xfId="3337"/>
    <cellStyle name="Денежный 3 2 2" xfId="3338"/>
    <cellStyle name="Денежный 3 2 2 2" xfId="3339"/>
    <cellStyle name="Денежный 3 2 2 2 2" xfId="3340"/>
    <cellStyle name="Денежный 3 2 2 2 2 2" xfId="3341"/>
    <cellStyle name="Денежный 3 2 2 2 2 2 2" xfId="3342"/>
    <cellStyle name="Денежный 3 2 2 2 2 3" xfId="3343"/>
    <cellStyle name="Денежный 3 2 2 2 2 3 2" xfId="3344"/>
    <cellStyle name="Денежный 3 2 2 2 2 4" xfId="3345"/>
    <cellStyle name="Денежный 3 2 2 2 2 4 2" xfId="3346"/>
    <cellStyle name="Денежный 3 2 2 2 2 5" xfId="3347"/>
    <cellStyle name="Денежный 3 2 2 2 3" xfId="3348"/>
    <cellStyle name="Денежный 3 2 2 2 3 2" xfId="3349"/>
    <cellStyle name="Денежный 3 2 2 2 3 2 2" xfId="3350"/>
    <cellStyle name="Денежный 3 2 2 2 3 3" xfId="3351"/>
    <cellStyle name="Денежный 3 2 2 2 4" xfId="3352"/>
    <cellStyle name="Денежный 3 2 2 2 4 2" xfId="3353"/>
    <cellStyle name="Денежный 3 2 2 2 5" xfId="3354"/>
    <cellStyle name="Денежный 3 2 2 2 5 2" xfId="3355"/>
    <cellStyle name="Денежный 3 2 2 2 6" xfId="3356"/>
    <cellStyle name="Денежный 3 2 2 2 6 2" xfId="3357"/>
    <cellStyle name="Денежный 3 2 2 2 7" xfId="3358"/>
    <cellStyle name="Денежный 3 2 2 2 7 2" xfId="3359"/>
    <cellStyle name="Денежный 3 2 2 2 8" xfId="3360"/>
    <cellStyle name="Денежный 3 2 2 3" xfId="3361"/>
    <cellStyle name="Денежный 3 2 2 4" xfId="3362"/>
    <cellStyle name="Денежный 3 2 2 4 2" xfId="3363"/>
    <cellStyle name="Денежный 3 2 2 5" xfId="3364"/>
    <cellStyle name="Денежный 3 2 2 5 2" xfId="3365"/>
    <cellStyle name="Денежный 3 2 3" xfId="3366"/>
    <cellStyle name="Денежный 3 2 3 2" xfId="3367"/>
    <cellStyle name="Денежный 3 2 3 3" xfId="3368"/>
    <cellStyle name="Денежный 3 2 4" xfId="3369"/>
    <cellStyle name="Денежный 3 2 5" xfId="3370"/>
    <cellStyle name="Денежный 3 2_1443_germes-27.07.2014 финал" xfId="3371"/>
    <cellStyle name="Денежный 3 3" xfId="3372"/>
    <cellStyle name="Денежный 3 3 2" xfId="3373"/>
    <cellStyle name="Денежный 3 3 3" xfId="3374"/>
    <cellStyle name="Денежный 3 3 3 2" xfId="3375"/>
    <cellStyle name="Денежный 3 3 3 2 2" xfId="3376"/>
    <cellStyle name="Денежный 3 3 3 2 2 2" xfId="3377"/>
    <cellStyle name="Денежный 3 3 3 2 3" xfId="3378"/>
    <cellStyle name="Денежный 3 3 3 2 3 2" xfId="3379"/>
    <cellStyle name="Денежный 3 3 3 2 4" xfId="3380"/>
    <cellStyle name="Денежный 3 3 3 2 4 2" xfId="3381"/>
    <cellStyle name="Денежный 3 3 3 2 5" xfId="3382"/>
    <cellStyle name="Денежный 3 3 3 3" xfId="3383"/>
    <cellStyle name="Денежный 3 3 3 3 2" xfId="3384"/>
    <cellStyle name="Денежный 3 3 3 4" xfId="3385"/>
    <cellStyle name="Денежный 3 3 3 4 2" xfId="3386"/>
    <cellStyle name="Денежный 3 3 3 5" xfId="3387"/>
    <cellStyle name="Денежный 3 3 3 5 2" xfId="3388"/>
    <cellStyle name="Денежный 3 3 3 6" xfId="3389"/>
    <cellStyle name="Денежный 3 3 3 6 2" xfId="3390"/>
    <cellStyle name="Денежный 3 3 3 7" xfId="3391"/>
    <cellStyle name="Денежный 3 3 3 7 2" xfId="3392"/>
    <cellStyle name="Денежный 3 3 3 8" xfId="3393"/>
    <cellStyle name="Денежный 3 3 4" xfId="3394"/>
    <cellStyle name="Денежный 3 4" xfId="3395"/>
    <cellStyle name="Денежный 3 4 2" xfId="3396"/>
    <cellStyle name="Денежный 3 4 3" xfId="3397"/>
    <cellStyle name="Денежный 3 4 3 2" xfId="3398"/>
    <cellStyle name="Денежный 3 4 3 2 2" xfId="3399"/>
    <cellStyle name="Денежный 3 4 3 2 2 2" xfId="3400"/>
    <cellStyle name="Денежный 3 4 3 2 3" xfId="3401"/>
    <cellStyle name="Денежный 3 4 3 2 3 2" xfId="3402"/>
    <cellStyle name="Денежный 3 4 3 2 4" xfId="3403"/>
    <cellStyle name="Денежный 3 4 3 2 4 2" xfId="3404"/>
    <cellStyle name="Денежный 3 4 3 2 5" xfId="3405"/>
    <cellStyle name="Денежный 3 4 3 3" xfId="3406"/>
    <cellStyle name="Денежный 3 4 3 3 2" xfId="3407"/>
    <cellStyle name="Денежный 3 4 3 4" xfId="3408"/>
    <cellStyle name="Денежный 3 4 3 4 2" xfId="3409"/>
    <cellStyle name="Денежный 3 4 3 5" xfId="3410"/>
    <cellStyle name="Денежный 3 4 3 5 2" xfId="3411"/>
    <cellStyle name="Денежный 3 4 3 6" xfId="3412"/>
    <cellStyle name="Денежный 3 4 3 6 2" xfId="3413"/>
    <cellStyle name="Денежный 3 4 3 7" xfId="3414"/>
    <cellStyle name="Денежный 3 4 3 7 2" xfId="3415"/>
    <cellStyle name="Денежный 3 4 3 8" xfId="3416"/>
    <cellStyle name="Денежный 3 5" xfId="3417"/>
    <cellStyle name="Денежный 3 5 2" xfId="3418"/>
    <cellStyle name="Денежный 3 5 3" xfId="3419"/>
    <cellStyle name="Денежный 3 5 4" xfId="3420"/>
    <cellStyle name="Денежный 3 5 4 2" xfId="3421"/>
    <cellStyle name="Денежный 3 5 5" xfId="3422"/>
    <cellStyle name="Денежный 3 5 5 2" xfId="3423"/>
    <cellStyle name="Денежный 3 5 6" xfId="3424"/>
    <cellStyle name="Денежный 3 5 6 2" xfId="3425"/>
    <cellStyle name="Денежный 3 6" xfId="3426"/>
    <cellStyle name="Денежный 3 6 2" xfId="3427"/>
    <cellStyle name="Денежный 3 6 2 2" xfId="3428"/>
    <cellStyle name="Денежный 3 6 2 2 2" xfId="3429"/>
    <cellStyle name="Денежный 3 6 2 2 2 2" xfId="3430"/>
    <cellStyle name="Денежный 3 6 2 2 3" xfId="3431"/>
    <cellStyle name="Денежный 3 6 2 2 3 2" xfId="3432"/>
    <cellStyle name="Денежный 3 6 2 2 4" xfId="3433"/>
    <cellStyle name="Денежный 3 6 2 2 4 2" xfId="3434"/>
    <cellStyle name="Денежный 3 6 2 2 5" xfId="3435"/>
    <cellStyle name="Денежный 3 6 2 3" xfId="3436"/>
    <cellStyle name="Денежный 3 6 2 3 2" xfId="3437"/>
    <cellStyle name="Денежный 3 6 2 4" xfId="3438"/>
    <cellStyle name="Денежный 3 6 2 4 2" xfId="3439"/>
    <cellStyle name="Денежный 3 6 2 5" xfId="3440"/>
    <cellStyle name="Денежный 3 6 2 5 2" xfId="3441"/>
    <cellStyle name="Денежный 3 6 2 6" xfId="3442"/>
    <cellStyle name="Денежный 3 6 2 6 2" xfId="3443"/>
    <cellStyle name="Денежный 3 6 2 7" xfId="3444"/>
    <cellStyle name="Денежный 3 6 2 7 2" xfId="3445"/>
    <cellStyle name="Денежный 3 6 2 8" xfId="3446"/>
    <cellStyle name="Денежный 3 6 3" xfId="3447"/>
    <cellStyle name="Денежный 3 7" xfId="3448"/>
    <cellStyle name="Денежный 3 8" xfId="3449"/>
    <cellStyle name="Денежный 3 8 10" xfId="3450"/>
    <cellStyle name="Денежный 3 8 10 2" xfId="3451"/>
    <cellStyle name="Денежный 3 8 11" xfId="3452"/>
    <cellStyle name="Денежный 3 8 2" xfId="3453"/>
    <cellStyle name="Денежный 3 8 3" xfId="3454"/>
    <cellStyle name="Денежный 3 8 4" xfId="3455"/>
    <cellStyle name="Денежный 3 8 5" xfId="3456"/>
    <cellStyle name="Денежный 3 8 5 2" xfId="3457"/>
    <cellStyle name="Денежный 3 8 5 2 2" xfId="3458"/>
    <cellStyle name="Денежный 3 8 5 3" xfId="3459"/>
    <cellStyle name="Денежный 3 8 5 3 2" xfId="3460"/>
    <cellStyle name="Денежный 3 8 5 4" xfId="3461"/>
    <cellStyle name="Денежный 3 8 5 4 2" xfId="3462"/>
    <cellStyle name="Денежный 3 8 5 5" xfId="3463"/>
    <cellStyle name="Денежный 3 8 6" xfId="3464"/>
    <cellStyle name="Денежный 3 8 6 2" xfId="3465"/>
    <cellStyle name="Денежный 3 8 7" xfId="3466"/>
    <cellStyle name="Денежный 3 8 7 2" xfId="3467"/>
    <cellStyle name="Денежный 3 8 8" xfId="3468"/>
    <cellStyle name="Денежный 3 8 8 2" xfId="3469"/>
    <cellStyle name="Денежный 3 8 9" xfId="3470"/>
    <cellStyle name="Денежный 3 8 9 2" xfId="3471"/>
    <cellStyle name="Денежный 3 9" xfId="3472"/>
    <cellStyle name="Денежный 3_1443_germes-27.07.2014 финал" xfId="3473"/>
    <cellStyle name="Денежный 30" xfId="3474"/>
    <cellStyle name="Денежный 31" xfId="3475"/>
    <cellStyle name="Денежный 31 2" xfId="3476"/>
    <cellStyle name="Денежный 32" xfId="3477"/>
    <cellStyle name="Денежный 32 2" xfId="3478"/>
    <cellStyle name="Денежный 32 2 2" xfId="3479"/>
    <cellStyle name="Денежный 32 3" xfId="3480"/>
    <cellStyle name="Денежный 33" xfId="3481"/>
    <cellStyle name="Денежный 33 2" xfId="3482"/>
    <cellStyle name="Денежный 34" xfId="3483"/>
    <cellStyle name="Денежный 34 2" xfId="3484"/>
    <cellStyle name="Денежный 35" xfId="3485"/>
    <cellStyle name="Денежный 35 2" xfId="3486"/>
    <cellStyle name="Денежный 36" xfId="3487"/>
    <cellStyle name="Денежный 36 2" xfId="3488"/>
    <cellStyle name="Денежный 37" xfId="3489"/>
    <cellStyle name="Денежный 37 2" xfId="3490"/>
    <cellStyle name="Денежный 38" xfId="3491"/>
    <cellStyle name="Денежный 38 2" xfId="3492"/>
    <cellStyle name="Денежный 39" xfId="3493"/>
    <cellStyle name="Денежный 39 2" xfId="3494"/>
    <cellStyle name="Денежный 4" xfId="3495"/>
    <cellStyle name="Денежный 4 10" xfId="3496"/>
    <cellStyle name="Денежный 4 11" xfId="3497"/>
    <cellStyle name="Денежный 4 12" xfId="3498"/>
    <cellStyle name="Денежный 4 13" xfId="3499"/>
    <cellStyle name="Денежный 4 13 2" xfId="3500"/>
    <cellStyle name="Денежный 4 13 3" xfId="3501"/>
    <cellStyle name="Денежный 4 13 4" xfId="3502"/>
    <cellStyle name="Денежный 4 14" xfId="3503"/>
    <cellStyle name="Денежный 4 14 10" xfId="3504"/>
    <cellStyle name="Денежный 4 14 10 2" xfId="3505"/>
    <cellStyle name="Денежный 4 14 11" xfId="3506"/>
    <cellStyle name="Денежный 4 14 11 2" xfId="3507"/>
    <cellStyle name="Денежный 4 14 12" xfId="3508"/>
    <cellStyle name="Денежный 4 14 12 2" xfId="3509"/>
    <cellStyle name="Денежный 4 14 13" xfId="3510"/>
    <cellStyle name="Денежный 4 14 2" xfId="3511"/>
    <cellStyle name="Денежный 4 14 2 2" xfId="3512"/>
    <cellStyle name="Денежный 4 14 2 2 2" xfId="3513"/>
    <cellStyle name="Денежный 4 14 2 2 2 2" xfId="3514"/>
    <cellStyle name="Денежный 4 14 2 2 3" xfId="3515"/>
    <cellStyle name="Денежный 4 14 2 2 3 2" xfId="3516"/>
    <cellStyle name="Денежный 4 14 2 2 4" xfId="3517"/>
    <cellStyle name="Денежный 4 14 2 2 4 2" xfId="3518"/>
    <cellStyle name="Денежный 4 14 2 2 5" xfId="3519"/>
    <cellStyle name="Денежный 4 14 2 3" xfId="3520"/>
    <cellStyle name="Денежный 4 14 2 3 2" xfId="3521"/>
    <cellStyle name="Денежный 4 14 2 4" xfId="3522"/>
    <cellStyle name="Денежный 4 14 2 4 2" xfId="3523"/>
    <cellStyle name="Денежный 4 14 2 5" xfId="3524"/>
    <cellStyle name="Денежный 4 14 2 5 2" xfId="3525"/>
    <cellStyle name="Денежный 4 14 2 6" xfId="3526"/>
    <cellStyle name="Денежный 4 14 2 6 2" xfId="3527"/>
    <cellStyle name="Денежный 4 14 2 7" xfId="3528"/>
    <cellStyle name="Денежный 4 14 2 7 2" xfId="3529"/>
    <cellStyle name="Денежный 4 14 2 8" xfId="3530"/>
    <cellStyle name="Денежный 4 14 3" xfId="3531"/>
    <cellStyle name="Денежный 4 14 3 2" xfId="3532"/>
    <cellStyle name="Денежный 4 14 3 2 2" xfId="3533"/>
    <cellStyle name="Денежный 4 14 3 2 2 2" xfId="3534"/>
    <cellStyle name="Денежный 4 14 3 2 3" xfId="3535"/>
    <cellStyle name="Денежный 4 14 3 2 3 2" xfId="3536"/>
    <cellStyle name="Денежный 4 14 3 2 4" xfId="3537"/>
    <cellStyle name="Денежный 4 14 3 2 4 2" xfId="3538"/>
    <cellStyle name="Денежный 4 14 3 2 5" xfId="3539"/>
    <cellStyle name="Денежный 4 14 3 3" xfId="3540"/>
    <cellStyle name="Денежный 4 14 3 3 2" xfId="3541"/>
    <cellStyle name="Денежный 4 14 3 4" xfId="3542"/>
    <cellStyle name="Денежный 4 14 3 4 2" xfId="3543"/>
    <cellStyle name="Денежный 4 14 3 5" xfId="3544"/>
    <cellStyle name="Денежный 4 14 3 5 2" xfId="3545"/>
    <cellStyle name="Денежный 4 14 3 6" xfId="3546"/>
    <cellStyle name="Денежный 4 14 3 6 2" xfId="3547"/>
    <cellStyle name="Денежный 4 14 3 7" xfId="3548"/>
    <cellStyle name="Денежный 4 14 3 7 2" xfId="3549"/>
    <cellStyle name="Денежный 4 14 3 8" xfId="3550"/>
    <cellStyle name="Денежный 4 14 4" xfId="3551"/>
    <cellStyle name="Денежный 4 14 4 2" xfId="3552"/>
    <cellStyle name="Денежный 4 14 4 2 2" xfId="3553"/>
    <cellStyle name="Денежный 4 14 4 2 2 2" xfId="3554"/>
    <cellStyle name="Денежный 4 14 4 2 3" xfId="3555"/>
    <cellStyle name="Денежный 4 14 4 2 3 2" xfId="3556"/>
    <cellStyle name="Денежный 4 14 4 2 4" xfId="3557"/>
    <cellStyle name="Денежный 4 14 4 2 4 2" xfId="3558"/>
    <cellStyle name="Денежный 4 14 4 2 5" xfId="3559"/>
    <cellStyle name="Денежный 4 14 4 3" xfId="3560"/>
    <cellStyle name="Денежный 4 14 4 3 2" xfId="3561"/>
    <cellStyle name="Денежный 4 14 4 4" xfId="3562"/>
    <cellStyle name="Денежный 4 14 4 4 2" xfId="3563"/>
    <cellStyle name="Денежный 4 14 4 5" xfId="3564"/>
    <cellStyle name="Денежный 4 14 4 5 2" xfId="3565"/>
    <cellStyle name="Денежный 4 14 4 6" xfId="3566"/>
    <cellStyle name="Денежный 4 14 4 6 2" xfId="3567"/>
    <cellStyle name="Денежный 4 14 4 7" xfId="3568"/>
    <cellStyle name="Денежный 4 14 4 7 2" xfId="3569"/>
    <cellStyle name="Денежный 4 14 4 8" xfId="3570"/>
    <cellStyle name="Денежный 4 14 5" xfId="3571"/>
    <cellStyle name="Денежный 4 14 5 2" xfId="3572"/>
    <cellStyle name="Денежный 4 14 5 2 2" xfId="3573"/>
    <cellStyle name="Денежный 4 14 5 2 2 2" xfId="3574"/>
    <cellStyle name="Денежный 4 14 5 2 3" xfId="3575"/>
    <cellStyle name="Денежный 4 14 5 2 3 2" xfId="3576"/>
    <cellStyle name="Денежный 4 14 5 2 4" xfId="3577"/>
    <cellStyle name="Денежный 4 14 5 2 4 2" xfId="3578"/>
    <cellStyle name="Денежный 4 14 5 2 5" xfId="3579"/>
    <cellStyle name="Денежный 4 14 5 3" xfId="3580"/>
    <cellStyle name="Денежный 4 14 5 3 2" xfId="3581"/>
    <cellStyle name="Денежный 4 14 5 4" xfId="3582"/>
    <cellStyle name="Денежный 4 14 5 4 2" xfId="3583"/>
    <cellStyle name="Денежный 4 14 5 5" xfId="3584"/>
    <cellStyle name="Денежный 4 14 5 5 2" xfId="3585"/>
    <cellStyle name="Денежный 4 14 5 6" xfId="3586"/>
    <cellStyle name="Денежный 4 14 5 6 2" xfId="3587"/>
    <cellStyle name="Денежный 4 14 5 7" xfId="3588"/>
    <cellStyle name="Денежный 4 14 5 7 2" xfId="3589"/>
    <cellStyle name="Денежный 4 14 5 8" xfId="3590"/>
    <cellStyle name="Денежный 4 14 6" xfId="3591"/>
    <cellStyle name="Денежный 4 14 6 2" xfId="3592"/>
    <cellStyle name="Денежный 4 14 6 2 2" xfId="3593"/>
    <cellStyle name="Денежный 4 14 6 2 2 2" xfId="3594"/>
    <cellStyle name="Денежный 4 14 6 2 3" xfId="3595"/>
    <cellStyle name="Денежный 4 14 6 2 3 2" xfId="3596"/>
    <cellStyle name="Денежный 4 14 6 2 4" xfId="3597"/>
    <cellStyle name="Денежный 4 14 6 2 4 2" xfId="3598"/>
    <cellStyle name="Денежный 4 14 6 2 5" xfId="3599"/>
    <cellStyle name="Денежный 4 14 6 3" xfId="3600"/>
    <cellStyle name="Денежный 4 14 6 3 2" xfId="3601"/>
    <cellStyle name="Денежный 4 14 6 4" xfId="3602"/>
    <cellStyle name="Денежный 4 14 6 4 2" xfId="3603"/>
    <cellStyle name="Денежный 4 14 6 5" xfId="3604"/>
    <cellStyle name="Денежный 4 14 6 5 2" xfId="3605"/>
    <cellStyle name="Денежный 4 14 6 6" xfId="3606"/>
    <cellStyle name="Денежный 4 14 6 6 2" xfId="3607"/>
    <cellStyle name="Денежный 4 14 6 7" xfId="3608"/>
    <cellStyle name="Денежный 4 14 6 7 2" xfId="3609"/>
    <cellStyle name="Денежный 4 14 6 8" xfId="3610"/>
    <cellStyle name="Денежный 4 14 7" xfId="3611"/>
    <cellStyle name="Денежный 4 14 7 2" xfId="3612"/>
    <cellStyle name="Денежный 4 14 7 2 2" xfId="3613"/>
    <cellStyle name="Денежный 4 14 7 2 2 2" xfId="3614"/>
    <cellStyle name="Денежный 4 14 7 2 3" xfId="3615"/>
    <cellStyle name="Денежный 4 14 7 3" xfId="3616"/>
    <cellStyle name="Денежный 4 14 7 3 2" xfId="3617"/>
    <cellStyle name="Денежный 4 14 7 4" xfId="3618"/>
    <cellStyle name="Денежный 4 14 7 4 2" xfId="3619"/>
    <cellStyle name="Денежный 4 14 7 5" xfId="3620"/>
    <cellStyle name="Денежный 4 14 7 6" xfId="3621"/>
    <cellStyle name="Денежный 4 14 8" xfId="3622"/>
    <cellStyle name="Денежный 4 14 8 2" xfId="3623"/>
    <cellStyle name="Денежный 4 14 9" xfId="3624"/>
    <cellStyle name="Денежный 4 14 9 2" xfId="3625"/>
    <cellStyle name="Денежный 4 15" xfId="3626"/>
    <cellStyle name="Денежный 4 15 2" xfId="3627"/>
    <cellStyle name="Денежный 4 15 2 2" xfId="3628"/>
    <cellStyle name="Денежный 4 15 2 2 2" xfId="3629"/>
    <cellStyle name="Денежный 4 15 2 3" xfId="3630"/>
    <cellStyle name="Денежный 4 15 3" xfId="3631"/>
    <cellStyle name="Денежный 4 15 3 2" xfId="3632"/>
    <cellStyle name="Денежный 4 15 4" xfId="3633"/>
    <cellStyle name="Денежный 4 16" xfId="3634"/>
    <cellStyle name="Денежный 4 16 2" xfId="3635"/>
    <cellStyle name="Денежный 4 16 3" xfId="3636"/>
    <cellStyle name="Денежный 4 17" xfId="3637"/>
    <cellStyle name="Денежный 4 2" xfId="3638"/>
    <cellStyle name="Денежный 4 2 2" xfId="3639"/>
    <cellStyle name="Денежный 4 2 3" xfId="3640"/>
    <cellStyle name="Денежный 4 2 4" xfId="3641"/>
    <cellStyle name="Денежный 4 3" xfId="3642"/>
    <cellStyle name="Денежный 4 3 2" xfId="3643"/>
    <cellStyle name="Денежный 4 3 3" xfId="3644"/>
    <cellStyle name="Денежный 4 3 3 2" xfId="3645"/>
    <cellStyle name="Денежный 4 3 3 3" xfId="3646"/>
    <cellStyle name="Денежный 4 3 3 4" xfId="3647"/>
    <cellStyle name="Денежный 4 3 4" xfId="3648"/>
    <cellStyle name="Денежный 4 3 5" xfId="3649"/>
    <cellStyle name="Денежный 4 3 6" xfId="3650"/>
    <cellStyle name="Денежный 4 3 7" xfId="3651"/>
    <cellStyle name="Денежный 4 3 8" xfId="3652"/>
    <cellStyle name="Денежный 4 3 9" xfId="3653"/>
    <cellStyle name="Денежный 4 4" xfId="3654"/>
    <cellStyle name="Денежный 4 4 2" xfId="3655"/>
    <cellStyle name="Денежный 4 5" xfId="3656"/>
    <cellStyle name="Денежный 4 5 2" xfId="3657"/>
    <cellStyle name="Денежный 4 5 2 2" xfId="3658"/>
    <cellStyle name="Денежный 4 5 2 2 2" xfId="3659"/>
    <cellStyle name="Денежный 4 5 2 2 2 2" xfId="3660"/>
    <cellStyle name="Денежный 4 5 2 2 3" xfId="3661"/>
    <cellStyle name="Денежный 4 5 2 2 3 2" xfId="3662"/>
    <cellStyle name="Денежный 4 5 2 2 4" xfId="3663"/>
    <cellStyle name="Денежный 4 5 2 2 4 2" xfId="3664"/>
    <cellStyle name="Денежный 4 5 2 2 5" xfId="3665"/>
    <cellStyle name="Денежный 4 5 2 3" xfId="3666"/>
    <cellStyle name="Денежный 4 5 2 3 2" xfId="3667"/>
    <cellStyle name="Денежный 4 5 2 4" xfId="3668"/>
    <cellStyle name="Денежный 4 5 2 4 2" xfId="3669"/>
    <cellStyle name="Денежный 4 5 2 5" xfId="3670"/>
    <cellStyle name="Денежный 4 5 2 5 2" xfId="3671"/>
    <cellStyle name="Денежный 4 5 2 6" xfId="3672"/>
    <cellStyle name="Денежный 4 5 2 6 2" xfId="3673"/>
    <cellStyle name="Денежный 4 5 2 7" xfId="3674"/>
    <cellStyle name="Денежный 4 5 2 7 2" xfId="3675"/>
    <cellStyle name="Денежный 4 5 2 8" xfId="3676"/>
    <cellStyle name="Денежный 4 6" xfId="3677"/>
    <cellStyle name="Денежный 4 7" xfId="3678"/>
    <cellStyle name="Денежный 4 8" xfId="3679"/>
    <cellStyle name="Денежный 4 9" xfId="3680"/>
    <cellStyle name="Денежный 4_МЛ" xfId="3681"/>
    <cellStyle name="Денежный 40" xfId="3682"/>
    <cellStyle name="Денежный 40 2" xfId="3683"/>
    <cellStyle name="Денежный 41" xfId="3684"/>
    <cellStyle name="Денежный 41 2" xfId="3685"/>
    <cellStyle name="Денежный 42" xfId="3686"/>
    <cellStyle name="Денежный 42 2" xfId="3687"/>
    <cellStyle name="Денежный 43" xfId="3688"/>
    <cellStyle name="Денежный 43 2" xfId="3689"/>
    <cellStyle name="Денежный 44" xfId="3690"/>
    <cellStyle name="Денежный 44 2" xfId="3691"/>
    <cellStyle name="Денежный 45" xfId="3692"/>
    <cellStyle name="Денежный 45 2" xfId="3693"/>
    <cellStyle name="Денежный 46" xfId="3694"/>
    <cellStyle name="Денежный 46 2" xfId="3695"/>
    <cellStyle name="Денежный 47" xfId="3696"/>
    <cellStyle name="Денежный 47 2" xfId="3697"/>
    <cellStyle name="Денежный 48" xfId="3698"/>
    <cellStyle name="Денежный 48 2" xfId="3699"/>
    <cellStyle name="Денежный 49" xfId="3700"/>
    <cellStyle name="Денежный 49 2" xfId="3701"/>
    <cellStyle name="Денежный 5" xfId="3702"/>
    <cellStyle name="Денежный 5 2" xfId="3703"/>
    <cellStyle name="Денежный 5 2 2" xfId="3704"/>
    <cellStyle name="Денежный 5 2 3" xfId="3705"/>
    <cellStyle name="Денежный 5 2 4" xfId="3706"/>
    <cellStyle name="Денежный 5 3" xfId="3707"/>
    <cellStyle name="Денежный 5 3 2" xfId="3708"/>
    <cellStyle name="Денежный 5 4" xfId="3709"/>
    <cellStyle name="Денежный 5 5" xfId="3710"/>
    <cellStyle name="Денежный 5 5 2" xfId="3711"/>
    <cellStyle name="Денежный 5 5 3" xfId="3712"/>
    <cellStyle name="Денежный 5 5 4" xfId="3713"/>
    <cellStyle name="Денежный 5 6" xfId="3714"/>
    <cellStyle name="Денежный 5 6 2" xfId="3715"/>
    <cellStyle name="Денежный 5 7" xfId="3716"/>
    <cellStyle name="Денежный 5 7 2" xfId="3717"/>
    <cellStyle name="Денежный 5 8" xfId="3718"/>
    <cellStyle name="Денежный 50" xfId="3719"/>
    <cellStyle name="Денежный 50 2" xfId="3720"/>
    <cellStyle name="Денежный 51" xfId="3721"/>
    <cellStyle name="Денежный 51 2" xfId="3722"/>
    <cellStyle name="Денежный 52" xfId="3723"/>
    <cellStyle name="Денежный 52 2" xfId="3724"/>
    <cellStyle name="Денежный 53" xfId="3725"/>
    <cellStyle name="Денежный 53 2" xfId="3726"/>
    <cellStyle name="Денежный 54" xfId="3727"/>
    <cellStyle name="Денежный 54 2" xfId="3728"/>
    <cellStyle name="Денежный 55" xfId="3729"/>
    <cellStyle name="Денежный 55 2" xfId="3730"/>
    <cellStyle name="Денежный 56" xfId="3731"/>
    <cellStyle name="Денежный 56 2" xfId="3732"/>
    <cellStyle name="Денежный 57" xfId="3733"/>
    <cellStyle name="Денежный 57 2" xfId="3734"/>
    <cellStyle name="Денежный 58" xfId="3735"/>
    <cellStyle name="Денежный 58 2" xfId="3736"/>
    <cellStyle name="Денежный 59" xfId="3737"/>
    <cellStyle name="Денежный 59 2" xfId="3738"/>
    <cellStyle name="Денежный 6" xfId="3739"/>
    <cellStyle name="Денежный 6 10" xfId="3740"/>
    <cellStyle name="Денежный 6 11" xfId="3741"/>
    <cellStyle name="Денежный 6 2" xfId="3742"/>
    <cellStyle name="Денежный 6 2 2" xfId="3743"/>
    <cellStyle name="Денежный 6 2 3" xfId="3744"/>
    <cellStyle name="Денежный 6 2 4" xfId="3745"/>
    <cellStyle name="Денежный 6 3" xfId="3746"/>
    <cellStyle name="Денежный 6 3 2" xfId="3747"/>
    <cellStyle name="Денежный 6 3 3" xfId="3748"/>
    <cellStyle name="Денежный 6 4" xfId="3749"/>
    <cellStyle name="Денежный 6 4 2" xfId="3750"/>
    <cellStyle name="Денежный 6 4 3" xfId="3751"/>
    <cellStyle name="Денежный 6 5" xfId="3752"/>
    <cellStyle name="Денежный 6 5 2" xfId="3753"/>
    <cellStyle name="Денежный 6 5 3" xfId="3754"/>
    <cellStyle name="Денежный 6 5 4" xfId="3755"/>
    <cellStyle name="Денежный 6 6" xfId="3756"/>
    <cellStyle name="Денежный 6 7" xfId="19"/>
    <cellStyle name="Денежный 6 7 10" xfId="3757"/>
    <cellStyle name="Денежный 6 7 10 10" xfId="3758"/>
    <cellStyle name="Денежный 6 7 10 2" xfId="3759"/>
    <cellStyle name="Денежный 6 7 10 2 2" xfId="3760"/>
    <cellStyle name="Денежный 6 7 10 2 2 2" xfId="3761"/>
    <cellStyle name="Денежный 6 7 10 2 2 3" xfId="3762"/>
    <cellStyle name="Денежный 6 7 10 2 2 4" xfId="3763"/>
    <cellStyle name="Денежный 6 7 10 2 2 5" xfId="3764"/>
    <cellStyle name="Денежный 6 7 10 2 2 6" xfId="3765"/>
    <cellStyle name="Денежный 6 7 10 2 2 7" xfId="3766"/>
    <cellStyle name="Денежный 6 7 10 2 2 8" xfId="3767"/>
    <cellStyle name="Денежный 6 7 10 2 3" xfId="3768"/>
    <cellStyle name="Денежный 6 7 10 2 4" xfId="3769"/>
    <cellStyle name="Денежный 6 7 10 2 5" xfId="3770"/>
    <cellStyle name="Денежный 6 7 10 2 6" xfId="3771"/>
    <cellStyle name="Денежный 6 7 10 2 7" xfId="3772"/>
    <cellStyle name="Денежный 6 7 10 2 8" xfId="3773"/>
    <cellStyle name="Денежный 6 7 10 3" xfId="3774"/>
    <cellStyle name="Денежный 6 7 10 4" xfId="3775"/>
    <cellStyle name="Денежный 6 7 10 5" xfId="3776"/>
    <cellStyle name="Денежный 6 7 10 6" xfId="3777"/>
    <cellStyle name="Денежный 6 7 10 7" xfId="3778"/>
    <cellStyle name="Денежный 6 7 10 8" xfId="3779"/>
    <cellStyle name="Денежный 6 7 10 9" xfId="3780"/>
    <cellStyle name="Денежный 6 7 11" xfId="3781"/>
    <cellStyle name="Денежный 6 7 12" xfId="3782"/>
    <cellStyle name="Денежный 6 7 13" xfId="3783"/>
    <cellStyle name="Денежный 6 7 13 2" xfId="3784"/>
    <cellStyle name="Денежный 6 7 13 2 2" xfId="3785"/>
    <cellStyle name="Денежный 6 7 13 2 3" xfId="3786"/>
    <cellStyle name="Денежный 6 7 13 2 4" xfId="3787"/>
    <cellStyle name="Денежный 6 7 13 2 5" xfId="3788"/>
    <cellStyle name="Денежный 6 7 13 2 6" xfId="3789"/>
    <cellStyle name="Денежный 6 7 13 2 7" xfId="3790"/>
    <cellStyle name="Денежный 6 7 13 2 8" xfId="3791"/>
    <cellStyle name="Денежный 6 7 13 3" xfId="3792"/>
    <cellStyle name="Денежный 6 7 13 4" xfId="3793"/>
    <cellStyle name="Денежный 6 7 13 5" xfId="3794"/>
    <cellStyle name="Денежный 6 7 13 6" xfId="3795"/>
    <cellStyle name="Денежный 6 7 13 7" xfId="3796"/>
    <cellStyle name="Денежный 6 7 13 8" xfId="3797"/>
    <cellStyle name="Денежный 6 7 14" xfId="3798"/>
    <cellStyle name="Денежный 6 7 15" xfId="3799"/>
    <cellStyle name="Денежный 6 7 16" xfId="3800"/>
    <cellStyle name="Денежный 6 7 17" xfId="3801"/>
    <cellStyle name="Денежный 6 7 18" xfId="3802"/>
    <cellStyle name="Денежный 6 7 19" xfId="3803"/>
    <cellStyle name="Денежный 6 7 2" xfId="3804"/>
    <cellStyle name="Денежный 6 7 20" xfId="3805"/>
    <cellStyle name="Денежный 6 7 21" xfId="3806"/>
    <cellStyle name="Денежный 6 7 3" xfId="3807"/>
    <cellStyle name="Денежный 6 7 4" xfId="3808"/>
    <cellStyle name="Денежный 6 7 5" xfId="3809"/>
    <cellStyle name="Денежный 6 7 6" xfId="3810"/>
    <cellStyle name="Денежный 6 7 7" xfId="3811"/>
    <cellStyle name="Денежный 6 7 7 10" xfId="3812"/>
    <cellStyle name="Денежный 6 7 7 11" xfId="3813"/>
    <cellStyle name="Денежный 6 7 7 12" xfId="3814"/>
    <cellStyle name="Денежный 6 7 7 13" xfId="3815"/>
    <cellStyle name="Денежный 6 7 7 2" xfId="3816"/>
    <cellStyle name="Денежный 6 7 7 2 10" xfId="3817"/>
    <cellStyle name="Денежный 6 7 7 2 11" xfId="3818"/>
    <cellStyle name="Денежный 6 7 7 2 12" xfId="3819"/>
    <cellStyle name="Денежный 6 7 7 2 2" xfId="3820"/>
    <cellStyle name="Денежный 6 7 7 2 2 10" xfId="3821"/>
    <cellStyle name="Денежный 6 7 7 2 2 2" xfId="3822"/>
    <cellStyle name="Денежный 6 7 7 2 2 2 2" xfId="3823"/>
    <cellStyle name="Денежный 6 7 7 2 2 2 2 2" xfId="3824"/>
    <cellStyle name="Денежный 6 7 7 2 2 2 2 3" xfId="3825"/>
    <cellStyle name="Денежный 6 7 7 2 2 2 2 4" xfId="3826"/>
    <cellStyle name="Денежный 6 7 7 2 2 2 2 5" xfId="3827"/>
    <cellStyle name="Денежный 6 7 7 2 2 2 2 6" xfId="3828"/>
    <cellStyle name="Денежный 6 7 7 2 2 2 2 7" xfId="3829"/>
    <cellStyle name="Денежный 6 7 7 2 2 2 2 8" xfId="3830"/>
    <cellStyle name="Денежный 6 7 7 2 2 2 3" xfId="3831"/>
    <cellStyle name="Денежный 6 7 7 2 2 2 4" xfId="3832"/>
    <cellStyle name="Денежный 6 7 7 2 2 2 5" xfId="3833"/>
    <cellStyle name="Денежный 6 7 7 2 2 2 6" xfId="3834"/>
    <cellStyle name="Денежный 6 7 7 2 2 2 7" xfId="3835"/>
    <cellStyle name="Денежный 6 7 7 2 2 2 8" xfId="3836"/>
    <cellStyle name="Денежный 6 7 7 2 2 3" xfId="3837"/>
    <cellStyle name="Денежный 6 7 7 2 2 4" xfId="3838"/>
    <cellStyle name="Денежный 6 7 7 2 2 5" xfId="3839"/>
    <cellStyle name="Денежный 6 7 7 2 2 6" xfId="3840"/>
    <cellStyle name="Денежный 6 7 7 2 2 7" xfId="3841"/>
    <cellStyle name="Денежный 6 7 7 2 2 8" xfId="3842"/>
    <cellStyle name="Денежный 6 7 7 2 2 9" xfId="3843"/>
    <cellStyle name="Денежный 6 7 7 2 3" xfId="3844"/>
    <cellStyle name="Денежный 6 7 7 2 4" xfId="3845"/>
    <cellStyle name="Денежный 6 7 7 2 5" xfId="3846"/>
    <cellStyle name="Денежный 6 7 7 2 5 2" xfId="3847"/>
    <cellStyle name="Денежный 6 7 7 2 5 2 2" xfId="3848"/>
    <cellStyle name="Денежный 6 7 7 2 5 2 3" xfId="3849"/>
    <cellStyle name="Денежный 6 7 7 2 5 2 4" xfId="3850"/>
    <cellStyle name="Денежный 6 7 7 2 5 2 5" xfId="3851"/>
    <cellStyle name="Денежный 6 7 7 2 5 2 6" xfId="3852"/>
    <cellStyle name="Денежный 6 7 7 2 5 2 7" xfId="3853"/>
    <cellStyle name="Денежный 6 7 7 2 5 2 8" xfId="3854"/>
    <cellStyle name="Денежный 6 7 7 2 5 3" xfId="3855"/>
    <cellStyle name="Денежный 6 7 7 2 5 4" xfId="3856"/>
    <cellStyle name="Денежный 6 7 7 2 5 5" xfId="3857"/>
    <cellStyle name="Денежный 6 7 7 2 5 6" xfId="3858"/>
    <cellStyle name="Денежный 6 7 7 2 5 7" xfId="3859"/>
    <cellStyle name="Денежный 6 7 7 2 5 8" xfId="3860"/>
    <cellStyle name="Денежный 6 7 7 2 6" xfId="3861"/>
    <cellStyle name="Денежный 6 7 7 2 7" xfId="3862"/>
    <cellStyle name="Денежный 6 7 7 2 8" xfId="3863"/>
    <cellStyle name="Денежный 6 7 7 2 9" xfId="3864"/>
    <cellStyle name="Денежный 6 7 7 3" xfId="3865"/>
    <cellStyle name="Денежный 6 7 7 3 10" xfId="3866"/>
    <cellStyle name="Денежный 6 7 7 3 2" xfId="3867"/>
    <cellStyle name="Денежный 6 7 7 3 2 2" xfId="3868"/>
    <cellStyle name="Денежный 6 7 7 3 2 2 2" xfId="3869"/>
    <cellStyle name="Денежный 6 7 7 3 2 2 3" xfId="3870"/>
    <cellStyle name="Денежный 6 7 7 3 2 2 4" xfId="3871"/>
    <cellStyle name="Денежный 6 7 7 3 2 2 5" xfId="3872"/>
    <cellStyle name="Денежный 6 7 7 3 2 2 6" xfId="3873"/>
    <cellStyle name="Денежный 6 7 7 3 2 2 7" xfId="3874"/>
    <cellStyle name="Денежный 6 7 7 3 2 2 8" xfId="3875"/>
    <cellStyle name="Денежный 6 7 7 3 2 3" xfId="3876"/>
    <cellStyle name="Денежный 6 7 7 3 2 4" xfId="3877"/>
    <cellStyle name="Денежный 6 7 7 3 2 5" xfId="3878"/>
    <cellStyle name="Денежный 6 7 7 3 2 6" xfId="3879"/>
    <cellStyle name="Денежный 6 7 7 3 2 7" xfId="3880"/>
    <cellStyle name="Денежный 6 7 7 3 2 8" xfId="3881"/>
    <cellStyle name="Денежный 6 7 7 3 3" xfId="3882"/>
    <cellStyle name="Денежный 6 7 7 3 4" xfId="3883"/>
    <cellStyle name="Денежный 6 7 7 3 5" xfId="3884"/>
    <cellStyle name="Денежный 6 7 7 3 6" xfId="3885"/>
    <cellStyle name="Денежный 6 7 7 3 7" xfId="3886"/>
    <cellStyle name="Денежный 6 7 7 3 8" xfId="3887"/>
    <cellStyle name="Денежный 6 7 7 3 9" xfId="3888"/>
    <cellStyle name="Денежный 6 7 7 4" xfId="3889"/>
    <cellStyle name="Денежный 6 7 7 5" xfId="3890"/>
    <cellStyle name="Денежный 6 7 7 5 2" xfId="3891"/>
    <cellStyle name="Денежный 6 7 7 5 2 2" xfId="3892"/>
    <cellStyle name="Денежный 6 7 7 5 2 3" xfId="3893"/>
    <cellStyle name="Денежный 6 7 7 5 2 4" xfId="3894"/>
    <cellStyle name="Денежный 6 7 7 5 2 5" xfId="3895"/>
    <cellStyle name="Денежный 6 7 7 5 2 6" xfId="3896"/>
    <cellStyle name="Денежный 6 7 7 5 2 7" xfId="3897"/>
    <cellStyle name="Денежный 6 7 7 5 2 8" xfId="3898"/>
    <cellStyle name="Денежный 6 7 7 5 3" xfId="3899"/>
    <cellStyle name="Денежный 6 7 7 5 4" xfId="3900"/>
    <cellStyle name="Денежный 6 7 7 5 5" xfId="3901"/>
    <cellStyle name="Денежный 6 7 7 5 6" xfId="3902"/>
    <cellStyle name="Денежный 6 7 7 5 7" xfId="3903"/>
    <cellStyle name="Денежный 6 7 7 5 8" xfId="3904"/>
    <cellStyle name="Денежный 6 7 7 6" xfId="3905"/>
    <cellStyle name="Денежный 6 7 7 7" xfId="3906"/>
    <cellStyle name="Денежный 6 7 7 8" xfId="3907"/>
    <cellStyle name="Денежный 6 7 7 9" xfId="3908"/>
    <cellStyle name="Денежный 6 7 8" xfId="3909"/>
    <cellStyle name="Денежный 6 7 9" xfId="3910"/>
    <cellStyle name="Денежный 6 8" xfId="3911"/>
    <cellStyle name="Денежный 6 8 2" xfId="3912"/>
    <cellStyle name="Денежный 6 8 3" xfId="3913"/>
    <cellStyle name="Денежный 6 8 4" xfId="3914"/>
    <cellStyle name="Денежный 6 9" xfId="3915"/>
    <cellStyle name="Денежный 60" xfId="3916"/>
    <cellStyle name="Денежный 60 2" xfId="3917"/>
    <cellStyle name="Денежный 61" xfId="3918"/>
    <cellStyle name="Денежный 61 2" xfId="3919"/>
    <cellStyle name="Денежный 62" xfId="3920"/>
    <cellStyle name="Денежный 62 2" xfId="3921"/>
    <cellStyle name="Денежный 63" xfId="3922"/>
    <cellStyle name="Денежный 63 2" xfId="3923"/>
    <cellStyle name="Денежный 64" xfId="3924"/>
    <cellStyle name="Денежный 64 2" xfId="3925"/>
    <cellStyle name="Денежный 65" xfId="3926"/>
    <cellStyle name="Денежный 65 2" xfId="3927"/>
    <cellStyle name="Денежный 66" xfId="3928"/>
    <cellStyle name="Денежный 66 2" xfId="3929"/>
    <cellStyle name="Денежный 67" xfId="3930"/>
    <cellStyle name="Денежный 67 2" xfId="3931"/>
    <cellStyle name="Денежный 68" xfId="3932"/>
    <cellStyle name="Денежный 68 2" xfId="3933"/>
    <cellStyle name="Денежный 69" xfId="3934"/>
    <cellStyle name="Денежный 69 2" xfId="3935"/>
    <cellStyle name="Денежный 7" xfId="3936"/>
    <cellStyle name="Денежный 7 2" xfId="3937"/>
    <cellStyle name="Денежный 7 2 2" xfId="3938"/>
    <cellStyle name="Денежный 7 2 3" xfId="3939"/>
    <cellStyle name="Денежный 7 2 4" xfId="3940"/>
    <cellStyle name="Денежный 7 3" xfId="3941"/>
    <cellStyle name="Денежный 7 4" xfId="3942"/>
    <cellStyle name="Денежный 7 5" xfId="3943"/>
    <cellStyle name="Денежный 7 5 2" xfId="3944"/>
    <cellStyle name="Денежный 7 5 3" xfId="3945"/>
    <cellStyle name="Денежный 7 5 4" xfId="3946"/>
    <cellStyle name="Денежный 7 6" xfId="3947"/>
    <cellStyle name="Денежный 7 7" xfId="3948"/>
    <cellStyle name="Денежный 7 7 2" xfId="3949"/>
    <cellStyle name="Денежный 7 7 2 2" xfId="3950"/>
    <cellStyle name="Денежный 7 7 2 2 2" xfId="3951"/>
    <cellStyle name="Денежный 7 7 2 3" xfId="3952"/>
    <cellStyle name="Денежный 7 7 2 3 2" xfId="3953"/>
    <cellStyle name="Денежный 7 7 2 4" xfId="3954"/>
    <cellStyle name="Денежный 7 7 2 5" xfId="3955"/>
    <cellStyle name="Денежный 7 7 3" xfId="3956"/>
    <cellStyle name="Денежный 7 7 3 2" xfId="3957"/>
    <cellStyle name="Денежный 7 7 4" xfId="3958"/>
    <cellStyle name="Денежный 7 8" xfId="3959"/>
    <cellStyle name="Денежный 7 8 2" xfId="3960"/>
    <cellStyle name="Денежный 7 8 2 2" xfId="3961"/>
    <cellStyle name="Денежный 7 8 3" xfId="3962"/>
    <cellStyle name="Денежный 7 9" xfId="3963"/>
    <cellStyle name="Денежный 70" xfId="3964"/>
    <cellStyle name="Денежный 70 2" xfId="3965"/>
    <cellStyle name="Денежный 71" xfId="3966"/>
    <cellStyle name="Денежный 71 2" xfId="3967"/>
    <cellStyle name="Денежный 72" xfId="3968"/>
    <cellStyle name="Денежный 72 2" xfId="3969"/>
    <cellStyle name="Денежный 73" xfId="3970"/>
    <cellStyle name="Денежный 73 2" xfId="3971"/>
    <cellStyle name="Денежный 74" xfId="3972"/>
    <cellStyle name="Денежный 74 2" xfId="3973"/>
    <cellStyle name="Денежный 75" xfId="3974"/>
    <cellStyle name="Денежный 75 2" xfId="3975"/>
    <cellStyle name="Денежный 76" xfId="3976"/>
    <cellStyle name="Денежный 76 2" xfId="3977"/>
    <cellStyle name="Денежный 77" xfId="3978"/>
    <cellStyle name="Денежный 77 2" xfId="3979"/>
    <cellStyle name="Денежный 78" xfId="3980"/>
    <cellStyle name="Денежный 78 2" xfId="3981"/>
    <cellStyle name="Денежный 79" xfId="3982"/>
    <cellStyle name="Денежный 79 2" xfId="3983"/>
    <cellStyle name="Денежный 8" xfId="3984"/>
    <cellStyle name="Денежный 8 2" xfId="3985"/>
    <cellStyle name="Денежный 8 2 2" xfId="3986"/>
    <cellStyle name="Денежный 8 2 3" xfId="3987"/>
    <cellStyle name="Денежный 8 2 4" xfId="3988"/>
    <cellStyle name="Денежный 8 3" xfId="3989"/>
    <cellStyle name="Денежный 8 3 2" xfId="3990"/>
    <cellStyle name="Денежный 8 4" xfId="3991"/>
    <cellStyle name="Денежный 8 5" xfId="3992"/>
    <cellStyle name="Денежный 8 5 2" xfId="3993"/>
    <cellStyle name="Денежный 8 5 3" xfId="3994"/>
    <cellStyle name="Денежный 8 5 4" xfId="3995"/>
    <cellStyle name="Денежный 8 6" xfId="3996"/>
    <cellStyle name="Денежный 8 7" xfId="3997"/>
    <cellStyle name="Денежный 80" xfId="3998"/>
    <cellStyle name="Денежный 80 2" xfId="3999"/>
    <cellStyle name="Денежный 81" xfId="4000"/>
    <cellStyle name="Денежный 81 2" xfId="4001"/>
    <cellStyle name="Денежный 82" xfId="4002"/>
    <cellStyle name="Денежный 82 2" xfId="4003"/>
    <cellStyle name="Денежный 83" xfId="4004"/>
    <cellStyle name="Денежный 83 2" xfId="4005"/>
    <cellStyle name="Денежный 84" xfId="4006"/>
    <cellStyle name="Денежный 84 2" xfId="4007"/>
    <cellStyle name="Денежный 85" xfId="4008"/>
    <cellStyle name="Денежный 85 2" xfId="4009"/>
    <cellStyle name="Денежный 86" xfId="4010"/>
    <cellStyle name="Денежный 86 2" xfId="4011"/>
    <cellStyle name="Денежный 87" xfId="4012"/>
    <cellStyle name="Денежный 87 2" xfId="4013"/>
    <cellStyle name="Денежный 88" xfId="4014"/>
    <cellStyle name="Денежный 88 2" xfId="4015"/>
    <cellStyle name="Денежный 89" xfId="4016"/>
    <cellStyle name="Денежный 89 2" xfId="4017"/>
    <cellStyle name="Денежный 9" xfId="4018"/>
    <cellStyle name="Денежный 9 2" xfId="4019"/>
    <cellStyle name="Денежный 9 2 2" xfId="4020"/>
    <cellStyle name="Денежный 9 2 3" xfId="4021"/>
    <cellStyle name="Денежный 9 2 4" xfId="4022"/>
    <cellStyle name="Денежный 9 2 5" xfId="4023"/>
    <cellStyle name="Денежный 9 2 5 2" xfId="4024"/>
    <cellStyle name="Денежный 9 2 6" xfId="4025"/>
    <cellStyle name="Денежный 9 3" xfId="4026"/>
    <cellStyle name="Денежный 9 4" xfId="4027"/>
    <cellStyle name="Денежный 90" xfId="4028"/>
    <cellStyle name="Денежный 90 2" xfId="4029"/>
    <cellStyle name="Денежный 91" xfId="4030"/>
    <cellStyle name="Денежный 91 2" xfId="4031"/>
    <cellStyle name="Денежный 92" xfId="4032"/>
    <cellStyle name="Денежный 92 2" xfId="4033"/>
    <cellStyle name="Денежный 93" xfId="4034"/>
    <cellStyle name="Денежный 93 2" xfId="4035"/>
    <cellStyle name="Денежный 94" xfId="4036"/>
    <cellStyle name="Денежный 94 2" xfId="4037"/>
    <cellStyle name="Денежный 95" xfId="4038"/>
    <cellStyle name="Денежный 95 2" xfId="4039"/>
    <cellStyle name="Денежный 96" xfId="4040"/>
    <cellStyle name="Денежный 96 2" xfId="4041"/>
    <cellStyle name="Денежный 97" xfId="4042"/>
    <cellStyle name="Денежный 97 2" xfId="4043"/>
    <cellStyle name="Денежный 98" xfId="4044"/>
    <cellStyle name="Денежный 98 2" xfId="4045"/>
    <cellStyle name="Денежный 99" xfId="4046"/>
    <cellStyle name="Денежный 99 2" xfId="4047"/>
    <cellStyle name="Заголовок 1 2" xfId="4048"/>
    <cellStyle name="Заголовок 1 2 2" xfId="4049"/>
    <cellStyle name="Заголовок 1 3" xfId="4050"/>
    <cellStyle name="Заголовок 1 3 2" xfId="4051"/>
    <cellStyle name="Заголовок 1 4" xfId="4052"/>
    <cellStyle name="Заголовок 1 4 2" xfId="4053"/>
    <cellStyle name="Заголовок 1 5" xfId="4054"/>
    <cellStyle name="Заголовок 1 5 2" xfId="4055"/>
    <cellStyle name="Заголовок 1 6" xfId="4056"/>
    <cellStyle name="Заголовок 1 6 2" xfId="4057"/>
    <cellStyle name="Заголовок 1 7" xfId="4058"/>
    <cellStyle name="Заголовок 1 8" xfId="4059"/>
    <cellStyle name="Заголовок 1 9" xfId="4060"/>
    <cellStyle name="Заголовок 2 2" xfId="4061"/>
    <cellStyle name="Заголовок 2 2 2" xfId="4062"/>
    <cellStyle name="Заголовок 2 3" xfId="4063"/>
    <cellStyle name="Заголовок 2 3 2" xfId="4064"/>
    <cellStyle name="Заголовок 2 4" xfId="4065"/>
    <cellStyle name="Заголовок 2 4 2" xfId="4066"/>
    <cellStyle name="Заголовок 2 5" xfId="4067"/>
    <cellStyle name="Заголовок 2 5 2" xfId="4068"/>
    <cellStyle name="Заголовок 2 6" xfId="4069"/>
    <cellStyle name="Заголовок 2 6 2" xfId="4070"/>
    <cellStyle name="Заголовок 2 7" xfId="4071"/>
    <cellStyle name="Заголовок 2 8" xfId="4072"/>
    <cellStyle name="Заголовок 2 9" xfId="4073"/>
    <cellStyle name="Заголовок 3 2" xfId="4074"/>
    <cellStyle name="Заголовок 3 2 2" xfId="4075"/>
    <cellStyle name="Заголовок 3 3" xfId="4076"/>
    <cellStyle name="Заголовок 3 3 2" xfId="4077"/>
    <cellStyle name="Заголовок 3 4" xfId="4078"/>
    <cellStyle name="Заголовок 3 4 2" xfId="4079"/>
    <cellStyle name="Заголовок 3 5" xfId="4080"/>
    <cellStyle name="Заголовок 3 5 2" xfId="4081"/>
    <cellStyle name="Заголовок 3 6" xfId="4082"/>
    <cellStyle name="Заголовок 3 6 2" xfId="4083"/>
    <cellStyle name="Заголовок 3 7" xfId="4084"/>
    <cellStyle name="Заголовок 3 8" xfId="4085"/>
    <cellStyle name="Заголовок 3 9" xfId="4086"/>
    <cellStyle name="Заголовок 4 2" xfId="4087"/>
    <cellStyle name="Заголовок 4 2 2" xfId="4088"/>
    <cellStyle name="Заголовок 4 3" xfId="4089"/>
    <cellStyle name="Заголовок 4 3 2" xfId="4090"/>
    <cellStyle name="Заголовок 4 4" xfId="4091"/>
    <cellStyle name="Заголовок 4 4 2" xfId="4092"/>
    <cellStyle name="Заголовок 4 5" xfId="4093"/>
    <cellStyle name="Заголовок 4 5 2" xfId="4094"/>
    <cellStyle name="Заголовок 4 6" xfId="4095"/>
    <cellStyle name="Заголовок 4 6 2" xfId="4096"/>
    <cellStyle name="Заголовок 4 7" xfId="4097"/>
    <cellStyle name="Заголовок 4 8" xfId="4098"/>
    <cellStyle name="Заголовок 4 9" xfId="4099"/>
    <cellStyle name="Итог 2" xfId="4100"/>
    <cellStyle name="Итог 2 2" xfId="4101"/>
    <cellStyle name="Итог 3" xfId="4102"/>
    <cellStyle name="Итог 3 2" xfId="4103"/>
    <cellStyle name="Итог 4" xfId="4104"/>
    <cellStyle name="Итог 4 2" xfId="4105"/>
    <cellStyle name="Итог 5" xfId="4106"/>
    <cellStyle name="Итог 5 2" xfId="4107"/>
    <cellStyle name="Итог 6" xfId="4108"/>
    <cellStyle name="Итог 6 2" xfId="4109"/>
    <cellStyle name="Итог 7" xfId="4110"/>
    <cellStyle name="Итог 8" xfId="4111"/>
    <cellStyle name="Итог 9" xfId="4112"/>
    <cellStyle name="Контрольная ячейка 10" xfId="4113"/>
    <cellStyle name="Контрольная ячейка 2" xfId="4114"/>
    <cellStyle name="Контрольная ячейка 2 2" xfId="4115"/>
    <cellStyle name="Контрольная ячейка 3" xfId="4116"/>
    <cellStyle name="Контрольная ячейка 3 2" xfId="4117"/>
    <cellStyle name="Контрольная ячейка 4" xfId="4118"/>
    <cellStyle name="Контрольная ячейка 4 2" xfId="4119"/>
    <cellStyle name="Контрольная ячейка 5" xfId="4120"/>
    <cellStyle name="Контрольная ячейка 5 2" xfId="4121"/>
    <cellStyle name="Контрольная ячейка 6" xfId="4122"/>
    <cellStyle name="Контрольная ячейка 6 2" xfId="4123"/>
    <cellStyle name="Контрольная ячейка 7" xfId="4124"/>
    <cellStyle name="Контрольная ячейка 7 2" xfId="4125"/>
    <cellStyle name="Контрольная ячейка 8" xfId="4126"/>
    <cellStyle name="Контрольная ячейка 9" xfId="4127"/>
    <cellStyle name="Название 2" xfId="4128"/>
    <cellStyle name="Название 2 2" xfId="4129"/>
    <cellStyle name="Название 3" xfId="4130"/>
    <cellStyle name="Название 3 2" xfId="4131"/>
    <cellStyle name="Название 4" xfId="4132"/>
    <cellStyle name="Название 4 2" xfId="4133"/>
    <cellStyle name="Название 5" xfId="4134"/>
    <cellStyle name="Название 5 2" xfId="4135"/>
    <cellStyle name="Название 6" xfId="4136"/>
    <cellStyle name="Название 6 2" xfId="4137"/>
    <cellStyle name="Название 7" xfId="4138"/>
    <cellStyle name="Название 8" xfId="4139"/>
    <cellStyle name="Название 9" xfId="4140"/>
    <cellStyle name="Нейтральный 10" xfId="4141"/>
    <cellStyle name="Нейтральный 2" xfId="4142"/>
    <cellStyle name="Нейтральный 2 2" xfId="4143"/>
    <cellStyle name="Нейтральный 3" xfId="4144"/>
    <cellStyle name="Нейтральный 3 2" xfId="4145"/>
    <cellStyle name="Нейтральный 4" xfId="4146"/>
    <cellStyle name="Нейтральный 4 2" xfId="4147"/>
    <cellStyle name="Нейтральный 5" xfId="4148"/>
    <cellStyle name="Нейтральный 5 2" xfId="4149"/>
    <cellStyle name="Нейтральный 6" xfId="4150"/>
    <cellStyle name="Нейтральный 6 2" xfId="4151"/>
    <cellStyle name="Нейтральный 7" xfId="4152"/>
    <cellStyle name="Нейтральный 7 2" xfId="4153"/>
    <cellStyle name="Нейтральный 8" xfId="4154"/>
    <cellStyle name="Нейтральный 9" xfId="4155"/>
    <cellStyle name="Обычный" xfId="0" builtinId="0"/>
    <cellStyle name="Обычный 10" xfId="20"/>
    <cellStyle name="Обычный 10 2" xfId="4156"/>
    <cellStyle name="Обычный 10 2 2" xfId="4157"/>
    <cellStyle name="Обычный 10 3" xfId="4158"/>
    <cellStyle name="Обычный 10 4" xfId="4159"/>
    <cellStyle name="Обычный 11" xfId="4160"/>
    <cellStyle name="Обычный 11 10" xfId="4161"/>
    <cellStyle name="Обычный 11 10 2" xfId="4162"/>
    <cellStyle name="Обычный 11 10 3" xfId="4163"/>
    <cellStyle name="Обычный 11 11" xfId="4164"/>
    <cellStyle name="Обычный 11 12" xfId="4165"/>
    <cellStyle name="Обычный 11 12 2" xfId="4166"/>
    <cellStyle name="Обычный 11 12 2 2" xfId="22"/>
    <cellStyle name="Обычный 11 12 2 3" xfId="4953"/>
    <cellStyle name="Обычный 11 12 3" xfId="4167"/>
    <cellStyle name="Обычный 11 2" xfId="4168"/>
    <cellStyle name="Обычный 11 2 2" xfId="4169"/>
    <cellStyle name="Обычный 11 3" xfId="4170"/>
    <cellStyle name="Обычный 11 4" xfId="4171"/>
    <cellStyle name="Обычный 11 5" xfId="4172"/>
    <cellStyle name="Обычный 11 6" xfId="4173"/>
    <cellStyle name="Обычный 11 7" xfId="4174"/>
    <cellStyle name="Обычный 11 8" xfId="4175"/>
    <cellStyle name="Обычный 11 9" xfId="4176"/>
    <cellStyle name="Обычный 12" xfId="23"/>
    <cellStyle name="Обычный 12 2" xfId="4177"/>
    <cellStyle name="Обычный 12 2 2" xfId="4178"/>
    <cellStyle name="Обычный 12 2 2 2" xfId="4179"/>
    <cellStyle name="Обычный 12 2 2 2 2" xfId="4180"/>
    <cellStyle name="Обычный 12 2 2 2 3" xfId="4181"/>
    <cellStyle name="Обычный 12 2 2 2 3 2" xfId="4182"/>
    <cellStyle name="Обычный 12 2 2 2 6" xfId="4183"/>
    <cellStyle name="Обычный 12 2 2 2 6 2" xfId="4184"/>
    <cellStyle name="Обычный 12 2 2 2 6 3" xfId="4185"/>
    <cellStyle name="Обычный 12 2 2 3" xfId="4186"/>
    <cellStyle name="Обычный 12 2 2 5" xfId="4187"/>
    <cellStyle name="Обычный 12 2 2 6" xfId="4188"/>
    <cellStyle name="Обычный 12 2 3" xfId="4189"/>
    <cellStyle name="Обычный 12 2 4" xfId="4190"/>
    <cellStyle name="Обычный 12 3" xfId="4191"/>
    <cellStyle name="Обычный 12 4" xfId="4192"/>
    <cellStyle name="Обычный 12 5" xfId="4193"/>
    <cellStyle name="Обычный 12 6" xfId="4194"/>
    <cellStyle name="Обычный 13" xfId="4195"/>
    <cellStyle name="Обычный 13 2" xfId="4196"/>
    <cellStyle name="Обычный 13 3" xfId="4197"/>
    <cellStyle name="Обычный 14" xfId="4198"/>
    <cellStyle name="Обычный 14 2" xfId="4199"/>
    <cellStyle name="Обычный 14 2 2" xfId="4200"/>
    <cellStyle name="Обычный 14 3" xfId="4201"/>
    <cellStyle name="Обычный 14 4" xfId="4202"/>
    <cellStyle name="Обычный 14 5" xfId="4203"/>
    <cellStyle name="Обычный 14 6" xfId="4204"/>
    <cellStyle name="Обычный 15" xfId="4205"/>
    <cellStyle name="Обычный 15 2" xfId="4206"/>
    <cellStyle name="Обычный 16" xfId="4207"/>
    <cellStyle name="Обычный 17" xfId="4208"/>
    <cellStyle name="Обычный 17 2" xfId="4209"/>
    <cellStyle name="Обычный 17 3" xfId="4210"/>
    <cellStyle name="Обычный 17 4" xfId="4211"/>
    <cellStyle name="Обычный 17 5" xfId="4212"/>
    <cellStyle name="Обычный 17 6" xfId="4213"/>
    <cellStyle name="Обычный 17 7" xfId="4214"/>
    <cellStyle name="Обычный 18" xfId="4215"/>
    <cellStyle name="Обычный 18 2" xfId="4216"/>
    <cellStyle name="Обычный 18 3" xfId="4217"/>
    <cellStyle name="Обычный 19" xfId="4218"/>
    <cellStyle name="Обычный 2" xfId="4219"/>
    <cellStyle name="Обычный 2 10" xfId="10"/>
    <cellStyle name="Обычный 2 10 2" xfId="4220"/>
    <cellStyle name="Обычный 2 10 2 2" xfId="4221"/>
    <cellStyle name="Обычный 2 10 3" xfId="4955"/>
    <cellStyle name="Обычный 2 10 4" xfId="4957"/>
    <cellStyle name="Обычный 2 11" xfId="4222"/>
    <cellStyle name="Обычный 2 12" xfId="4223"/>
    <cellStyle name="Обычный 2 13" xfId="4224"/>
    <cellStyle name="Обычный 2 14" xfId="4225"/>
    <cellStyle name="Обычный 2 14 10" xfId="4226"/>
    <cellStyle name="Обычный 2 14 10 2" xfId="4227"/>
    <cellStyle name="Обычный 2 14 10 3" xfId="4228"/>
    <cellStyle name="Обычный 2 14 10 4" xfId="4229"/>
    <cellStyle name="Обычный 2 14 11" xfId="4230"/>
    <cellStyle name="Обычный 2 14 12" xfId="4231"/>
    <cellStyle name="Обычный 2 14 2" xfId="4232"/>
    <cellStyle name="Обычный 2 14 2 2" xfId="4233"/>
    <cellStyle name="Обычный 2 14 2 3" xfId="4234"/>
    <cellStyle name="Обычный 2 14 3" xfId="4235"/>
    <cellStyle name="Обычный 2 14 4" xfId="4236"/>
    <cellStyle name="Обычный 2 14 5" xfId="4237"/>
    <cellStyle name="Обычный 2 14 6" xfId="4238"/>
    <cellStyle name="Обычный 2 14 7" xfId="4239"/>
    <cellStyle name="Обычный 2 14 8" xfId="4240"/>
    <cellStyle name="Обычный 2 14 9" xfId="4241"/>
    <cellStyle name="Обычный 2 15" xfId="4242"/>
    <cellStyle name="Обычный 2 16" xfId="4243"/>
    <cellStyle name="Обычный 2 17" xfId="4244"/>
    <cellStyle name="Обычный 2 18" xfId="4245"/>
    <cellStyle name="Обычный 2 19" xfId="4246"/>
    <cellStyle name="Обычный 2 2" xfId="4247"/>
    <cellStyle name="Обычный 2 2 10" xfId="4248"/>
    <cellStyle name="Обычный 2 2 10 2" xfId="4249"/>
    <cellStyle name="Обычный 2 2 10 2 2" xfId="4959"/>
    <cellStyle name="Обычный 2 2 11" xfId="4250"/>
    <cellStyle name="Обычный 2 2 12" xfId="4251"/>
    <cellStyle name="Обычный 2 2 13" xfId="4252"/>
    <cellStyle name="Обычный 2 2 14" xfId="4253"/>
    <cellStyle name="Обычный 2 2 15" xfId="4254"/>
    <cellStyle name="Обычный 2 2 16" xfId="4255"/>
    <cellStyle name="Обычный 2 2 17" xfId="4256"/>
    <cellStyle name="Обычный 2 2 18" xfId="4257"/>
    <cellStyle name="Обычный 2 2 19" xfId="4258"/>
    <cellStyle name="Обычный 2 2 2" xfId="4259"/>
    <cellStyle name="Обычный 2 2 2 2" xfId="4260"/>
    <cellStyle name="Обычный 2 2 2 2 2" xfId="4261"/>
    <cellStyle name="Обычный 2 2 2 2 2 2" xfId="4262"/>
    <cellStyle name="Обычный 2 2 2 2 3" xfId="4263"/>
    <cellStyle name="Обычный 2 2 2 2 3 2" xfId="4264"/>
    <cellStyle name="Обычный 2 2 2 2 4" xfId="4265"/>
    <cellStyle name="Обычный 2 2 2 2 5" xfId="4266"/>
    <cellStyle name="Обычный 2 2 2 3" xfId="4267"/>
    <cellStyle name="Обычный 2 2 2 3 2" xfId="4268"/>
    <cellStyle name="Обычный 2 2 2 4" xfId="4269"/>
    <cellStyle name="Обычный 2 2 2 4 2" xfId="4270"/>
    <cellStyle name="Обычный 2 2 2 4 3" xfId="4271"/>
    <cellStyle name="Обычный 2 2 2 4 4" xfId="4272"/>
    <cellStyle name="Обычный 2 2 2 5" xfId="4273"/>
    <cellStyle name="Обычный 2 2 2 5 2" xfId="4274"/>
    <cellStyle name="Обычный 2 2 2 5 3" xfId="4275"/>
    <cellStyle name="Обычный 2 2 2 5 4" xfId="4276"/>
    <cellStyle name="Обычный 2 2 2 6" xfId="4277"/>
    <cellStyle name="Обычный 2 2 2 7" xfId="4278"/>
    <cellStyle name="Обычный 2 2 2 8" xfId="4279"/>
    <cellStyle name="Обычный 2 2 2 9" xfId="4280"/>
    <cellStyle name="Обычный 2 2 3" xfId="4281"/>
    <cellStyle name="Обычный 2 2 3 10" xfId="4282"/>
    <cellStyle name="Обычный 2 2 3 2" xfId="4283"/>
    <cellStyle name="Обычный 2 2 3 2 2" xfId="4284"/>
    <cellStyle name="Обычный 2 2 3 2 3" xfId="4285"/>
    <cellStyle name="Обычный 2 2 3 3" xfId="4286"/>
    <cellStyle name="Обычный 2 2 3 4" xfId="4287"/>
    <cellStyle name="Обычный 2 2 3 5" xfId="4288"/>
    <cellStyle name="Обычный 2 2 3 6" xfId="4289"/>
    <cellStyle name="Обычный 2 2 3 7" xfId="4290"/>
    <cellStyle name="Обычный 2 2 3 8" xfId="4291"/>
    <cellStyle name="Обычный 2 2 3 9" xfId="4292"/>
    <cellStyle name="Обычный 2 2 4" xfId="4293"/>
    <cellStyle name="Обычный 2 2 4 2" xfId="4294"/>
    <cellStyle name="Обычный 2 2 4 3" xfId="4295"/>
    <cellStyle name="Обычный 2 2 4 4" xfId="4296"/>
    <cellStyle name="Обычный 2 2 5" xfId="4297"/>
    <cellStyle name="Обычный 2 2 5 2" xfId="4298"/>
    <cellStyle name="Обычный 2 2 5 3" xfId="4299"/>
    <cellStyle name="Обычный 2 2 5 4" xfId="4300"/>
    <cellStyle name="Обычный 2 2 6" xfId="4301"/>
    <cellStyle name="Обычный 2 2 7" xfId="4302"/>
    <cellStyle name="Обычный 2 2 8" xfId="4303"/>
    <cellStyle name="Обычный 2 2 9" xfId="4304"/>
    <cellStyle name="Обычный 2 2_База1 (version 1)" xfId="4305"/>
    <cellStyle name="Обычный 2 20" xfId="4306"/>
    <cellStyle name="Обычный 2 21" xfId="4307"/>
    <cellStyle name="Обычный 2 22" xfId="4308"/>
    <cellStyle name="Обычный 2 23" xfId="4309"/>
    <cellStyle name="Обычный 2 23 2" xfId="4310"/>
    <cellStyle name="Обычный 2 23 3" xfId="4311"/>
    <cellStyle name="Обычный 2 24" xfId="4312"/>
    <cellStyle name="Обычный 2 24 2" xfId="4313"/>
    <cellStyle name="Обычный 2 24 3" xfId="4314"/>
    <cellStyle name="Обычный 2 24 4" xfId="4315"/>
    <cellStyle name="Обычный 2 24 5" xfId="4316"/>
    <cellStyle name="Обычный 2 24 6" xfId="4317"/>
    <cellStyle name="Обычный 2 24 7" xfId="4318"/>
    <cellStyle name="Обычный 2 25" xfId="4319"/>
    <cellStyle name="Обычный 2 26" xfId="4320"/>
    <cellStyle name="Обычный 2 27" xfId="4321"/>
    <cellStyle name="Обычный 2 28" xfId="4322"/>
    <cellStyle name="Обычный 2 29" xfId="4323"/>
    <cellStyle name="Обычный 2 3" xfId="4324"/>
    <cellStyle name="Обычный 2 3 10" xfId="4325"/>
    <cellStyle name="Обычный 2 3 10 10" xfId="4326"/>
    <cellStyle name="Обычный 2 3 10 11" xfId="4327"/>
    <cellStyle name="Обычный 2 3 10 12" xfId="4328"/>
    <cellStyle name="Обычный 2 3 10 2" xfId="4329"/>
    <cellStyle name="Обычный 2 3 10 2 10" xfId="4330"/>
    <cellStyle name="Обычный 2 3 10 2 11" xfId="4331"/>
    <cellStyle name="Обычный 2 3 10 2 12" xfId="4332"/>
    <cellStyle name="Обычный 2 3 10 2 2" xfId="4333"/>
    <cellStyle name="Обычный 2 3 10 2 2 10" xfId="4334"/>
    <cellStyle name="Обычный 2 3 10 2 2 2" xfId="4335"/>
    <cellStyle name="Обычный 2 3 10 2 2 2 2" xfId="4336"/>
    <cellStyle name="Обычный 2 3 10 2 2 2 2 2" xfId="4337"/>
    <cellStyle name="Обычный 2 3 10 2 2 2 2 3" xfId="4338"/>
    <cellStyle name="Обычный 2 3 10 2 2 2 2 4" xfId="4339"/>
    <cellStyle name="Обычный 2 3 10 2 2 2 2 5" xfId="4340"/>
    <cellStyle name="Обычный 2 3 10 2 2 2 2 6" xfId="4341"/>
    <cellStyle name="Обычный 2 3 10 2 2 2 2 7" xfId="4342"/>
    <cellStyle name="Обычный 2 3 10 2 2 2 2 8" xfId="4343"/>
    <cellStyle name="Обычный 2 3 10 2 2 2 3" xfId="4344"/>
    <cellStyle name="Обычный 2 3 10 2 2 2 4" xfId="4345"/>
    <cellStyle name="Обычный 2 3 10 2 2 2 5" xfId="4346"/>
    <cellStyle name="Обычный 2 3 10 2 2 2 6" xfId="4347"/>
    <cellStyle name="Обычный 2 3 10 2 2 2 7" xfId="4348"/>
    <cellStyle name="Обычный 2 3 10 2 2 2 8" xfId="4349"/>
    <cellStyle name="Обычный 2 3 10 2 2 3" xfId="4350"/>
    <cellStyle name="Обычный 2 3 10 2 2 4" xfId="4351"/>
    <cellStyle name="Обычный 2 3 10 2 2 5" xfId="4352"/>
    <cellStyle name="Обычный 2 3 10 2 2 6" xfId="4353"/>
    <cellStyle name="Обычный 2 3 10 2 2 7" xfId="4354"/>
    <cellStyle name="Обычный 2 3 10 2 2 8" xfId="4355"/>
    <cellStyle name="Обычный 2 3 10 2 2 9" xfId="4356"/>
    <cellStyle name="Обычный 2 3 10 2 3" xfId="4357"/>
    <cellStyle name="Обычный 2 3 10 2 4" xfId="4358"/>
    <cellStyle name="Обычный 2 3 10 2 5" xfId="4359"/>
    <cellStyle name="Обычный 2 3 10 2 5 2" xfId="4360"/>
    <cellStyle name="Обычный 2 3 10 2 5 2 2" xfId="4361"/>
    <cellStyle name="Обычный 2 3 10 2 5 2 3" xfId="4362"/>
    <cellStyle name="Обычный 2 3 10 2 5 2 4" xfId="4363"/>
    <cellStyle name="Обычный 2 3 10 2 5 2 5" xfId="4364"/>
    <cellStyle name="Обычный 2 3 10 2 5 2 6" xfId="4365"/>
    <cellStyle name="Обычный 2 3 10 2 5 2 7" xfId="4366"/>
    <cellStyle name="Обычный 2 3 10 2 5 2 8" xfId="4367"/>
    <cellStyle name="Обычный 2 3 10 2 5 3" xfId="4368"/>
    <cellStyle name="Обычный 2 3 10 2 5 4" xfId="4369"/>
    <cellStyle name="Обычный 2 3 10 2 5 5" xfId="4370"/>
    <cellStyle name="Обычный 2 3 10 2 5 6" xfId="4371"/>
    <cellStyle name="Обычный 2 3 10 2 5 7" xfId="4372"/>
    <cellStyle name="Обычный 2 3 10 2 5 8" xfId="4373"/>
    <cellStyle name="Обычный 2 3 10 2 6" xfId="4374"/>
    <cellStyle name="Обычный 2 3 10 2 7" xfId="4375"/>
    <cellStyle name="Обычный 2 3 10 2 8" xfId="4376"/>
    <cellStyle name="Обычный 2 3 10 2 9" xfId="4377"/>
    <cellStyle name="Обычный 2 3 10 3" xfId="4378"/>
    <cellStyle name="Обычный 2 3 10 3 10" xfId="4379"/>
    <cellStyle name="Обычный 2 3 10 3 2" xfId="4380"/>
    <cellStyle name="Обычный 2 3 10 3 2 2" xfId="4381"/>
    <cellStyle name="Обычный 2 3 10 3 2 2 2" xfId="4382"/>
    <cellStyle name="Обычный 2 3 10 3 2 2 3" xfId="4383"/>
    <cellStyle name="Обычный 2 3 10 3 2 2 4" xfId="4384"/>
    <cellStyle name="Обычный 2 3 10 3 2 2 5" xfId="4385"/>
    <cellStyle name="Обычный 2 3 10 3 2 2 6" xfId="4386"/>
    <cellStyle name="Обычный 2 3 10 3 2 2 7" xfId="4387"/>
    <cellStyle name="Обычный 2 3 10 3 2 2 8" xfId="4388"/>
    <cellStyle name="Обычный 2 3 10 3 2 3" xfId="4389"/>
    <cellStyle name="Обычный 2 3 10 3 2 4" xfId="4390"/>
    <cellStyle name="Обычный 2 3 10 3 2 5" xfId="4391"/>
    <cellStyle name="Обычный 2 3 10 3 2 6" xfId="4392"/>
    <cellStyle name="Обычный 2 3 10 3 2 7" xfId="4393"/>
    <cellStyle name="Обычный 2 3 10 3 2 8" xfId="4394"/>
    <cellStyle name="Обычный 2 3 10 3 3" xfId="4395"/>
    <cellStyle name="Обычный 2 3 10 3 4" xfId="4396"/>
    <cellStyle name="Обычный 2 3 10 3 5" xfId="4397"/>
    <cellStyle name="Обычный 2 3 10 3 6" xfId="4398"/>
    <cellStyle name="Обычный 2 3 10 3 7" xfId="4399"/>
    <cellStyle name="Обычный 2 3 10 3 8" xfId="4400"/>
    <cellStyle name="Обычный 2 3 10 3 9" xfId="4401"/>
    <cellStyle name="Обычный 2 3 10 4" xfId="4402"/>
    <cellStyle name="Обычный 2 3 10 5" xfId="4403"/>
    <cellStyle name="Обычный 2 3 10 5 2" xfId="4404"/>
    <cellStyle name="Обычный 2 3 10 5 2 2" xfId="4405"/>
    <cellStyle name="Обычный 2 3 10 5 2 3" xfId="4406"/>
    <cellStyle name="Обычный 2 3 10 5 2 4" xfId="4407"/>
    <cellStyle name="Обычный 2 3 10 5 2 5" xfId="4408"/>
    <cellStyle name="Обычный 2 3 10 5 2 6" xfId="4409"/>
    <cellStyle name="Обычный 2 3 10 5 2 7" xfId="4410"/>
    <cellStyle name="Обычный 2 3 10 5 2 8" xfId="4411"/>
    <cellStyle name="Обычный 2 3 10 5 3" xfId="4412"/>
    <cellStyle name="Обычный 2 3 10 5 4" xfId="4413"/>
    <cellStyle name="Обычный 2 3 10 5 5" xfId="4414"/>
    <cellStyle name="Обычный 2 3 10 5 6" xfId="4415"/>
    <cellStyle name="Обычный 2 3 10 5 7" xfId="4416"/>
    <cellStyle name="Обычный 2 3 10 5 8" xfId="4417"/>
    <cellStyle name="Обычный 2 3 10 6" xfId="4418"/>
    <cellStyle name="Обычный 2 3 10 7" xfId="4419"/>
    <cellStyle name="Обычный 2 3 10 8" xfId="4420"/>
    <cellStyle name="Обычный 2 3 10 9" xfId="4421"/>
    <cellStyle name="Обычный 2 3 11" xfId="4422"/>
    <cellStyle name="Обычный 2 3 12" xfId="4423"/>
    <cellStyle name="Обычный 2 3 13" xfId="4424"/>
    <cellStyle name="Обычный 2 3 14" xfId="4425"/>
    <cellStyle name="Обычный 2 3 15" xfId="4426"/>
    <cellStyle name="Обычный 2 3 16" xfId="4427"/>
    <cellStyle name="Обычный 2 3 17" xfId="4428"/>
    <cellStyle name="Обычный 2 3 18" xfId="4429"/>
    <cellStyle name="Обычный 2 3 19" xfId="4430"/>
    <cellStyle name="Обычный 2 3 2" xfId="4431"/>
    <cellStyle name="Обычный 2 3 2 2" xfId="4432"/>
    <cellStyle name="Обычный 2 3 2 3" xfId="4433"/>
    <cellStyle name="Обычный 2 3 2 4" xfId="4434"/>
    <cellStyle name="Обычный 2 3 20" xfId="4435"/>
    <cellStyle name="Обычный 2 3 21" xfId="4436"/>
    <cellStyle name="Обычный 2 3 3" xfId="4437"/>
    <cellStyle name="Обычный 2 3 4" xfId="4438"/>
    <cellStyle name="Обычный 2 3 4 2" xfId="4439"/>
    <cellStyle name="Обычный 2 3 4 3" xfId="4440"/>
    <cellStyle name="Обычный 2 3 5" xfId="4441"/>
    <cellStyle name="Обычный 2 3 6" xfId="4442"/>
    <cellStyle name="Обычный 2 3 7" xfId="4443"/>
    <cellStyle name="Обычный 2 3 8" xfId="4444"/>
    <cellStyle name="Обычный 2 3 9" xfId="4445"/>
    <cellStyle name="Обычный 2 30" xfId="4446"/>
    <cellStyle name="Обычный 2 31" xfId="4447"/>
    <cellStyle name="Обычный 2 32" xfId="4448"/>
    <cellStyle name="Обычный 2 33" xfId="4449"/>
    <cellStyle name="Обычный 2 33 2" xfId="4450"/>
    <cellStyle name="Обычный 2 34" xfId="4451"/>
    <cellStyle name="Обычный 2 35" xfId="4452"/>
    <cellStyle name="Обычный 2 36" xfId="4453"/>
    <cellStyle name="Обычный 2 37" xfId="4454"/>
    <cellStyle name="Обычный 2 38" xfId="4455"/>
    <cellStyle name="Обычный 2 39" xfId="4456"/>
    <cellStyle name="Обычный 2 4" xfId="4457"/>
    <cellStyle name="Обычный 2 4 10" xfId="4458"/>
    <cellStyle name="Обычный 2 4 2" xfId="4459"/>
    <cellStyle name="Обычный 2 4 2 2" xfId="4460"/>
    <cellStyle name="Обычный 2 4 2 3" xfId="4461"/>
    <cellStyle name="Обычный 2 4 2 4" xfId="4462"/>
    <cellStyle name="Обычный 2 4 3" xfId="4463"/>
    <cellStyle name="Обычный 2 4 3 2" xfId="4464"/>
    <cellStyle name="Обычный 2 4 3 3" xfId="4465"/>
    <cellStyle name="Обычный 2 4 4" xfId="4466"/>
    <cellStyle name="Обычный 2 4 5" xfId="4467"/>
    <cellStyle name="Обычный 2 4 6" xfId="4468"/>
    <cellStyle name="Обычный 2 4 7" xfId="4469"/>
    <cellStyle name="Обычный 2 4 8" xfId="4470"/>
    <cellStyle name="Обычный 2 4 9" xfId="4471"/>
    <cellStyle name="Обычный 2 40" xfId="4472"/>
    <cellStyle name="Обычный 2 41" xfId="4473"/>
    <cellStyle name="Обычный 2 42" xfId="4474"/>
    <cellStyle name="Обычный 2 43" xfId="4475"/>
    <cellStyle name="Обычный 2 44" xfId="4476"/>
    <cellStyle name="Обычный 2 45" xfId="4477"/>
    <cellStyle name="Обычный 2 46" xfId="4478"/>
    <cellStyle name="Обычный 2 47" xfId="4479"/>
    <cellStyle name="Обычный 2 5" xfId="4480"/>
    <cellStyle name="Обычный 2 5 2" xfId="4481"/>
    <cellStyle name="Обычный 2 5 2 2" xfId="4482"/>
    <cellStyle name="Обычный 2 5 3" xfId="4483"/>
    <cellStyle name="Обычный 2 5 3 2" xfId="4484"/>
    <cellStyle name="Обычный 2 5 3 3" xfId="4485"/>
    <cellStyle name="Обычный 2 5 3 4" xfId="4486"/>
    <cellStyle name="Обычный 2 51" xfId="4487"/>
    <cellStyle name="Обычный 2 51 2" xfId="4488"/>
    <cellStyle name="Обычный 2 51 3" xfId="4489"/>
    <cellStyle name="Обычный 2 6" xfId="4490"/>
    <cellStyle name="Обычный 2 6 2" xfId="4491"/>
    <cellStyle name="Обычный 2 6 2 2" xfId="4492"/>
    <cellStyle name="Обычный 2 6 2 3" xfId="4493"/>
    <cellStyle name="Обычный 2 7" xfId="4494"/>
    <cellStyle name="Обычный 2 7 2" xfId="4495"/>
    <cellStyle name="Обычный 2 8" xfId="4496"/>
    <cellStyle name="Обычный 2 9" xfId="4497"/>
    <cellStyle name="Обычный 2_01_09_13" xfId="4498"/>
    <cellStyle name="Обычный 20" xfId="4499"/>
    <cellStyle name="Обычный 21" xfId="4500"/>
    <cellStyle name="Обычный 22" xfId="4501"/>
    <cellStyle name="Обычный 23" xfId="4502"/>
    <cellStyle name="Обычный 24" xfId="4503"/>
    <cellStyle name="Обычный 25" xfId="4504"/>
    <cellStyle name="Обычный 26" xfId="4505"/>
    <cellStyle name="Обычный 27" xfId="4506"/>
    <cellStyle name="Обычный 28" xfId="4507"/>
    <cellStyle name="Обычный 29" xfId="4508"/>
    <cellStyle name="Обычный 3" xfId="4509"/>
    <cellStyle name="Обычный 3 10" xfId="4510"/>
    <cellStyle name="Обычный 3 10 2" xfId="4511"/>
    <cellStyle name="Обычный 3 10 2 2" xfId="4512"/>
    <cellStyle name="Обычный 3 10 3" xfId="4513"/>
    <cellStyle name="Обычный 3 10 3 2" xfId="4514"/>
    <cellStyle name="Обычный 3 10 4" xfId="4515"/>
    <cellStyle name="Обычный 3 11" xfId="4516"/>
    <cellStyle name="Обычный 3 11 2" xfId="4517"/>
    <cellStyle name="Обычный 3 11 2 2" xfId="4518"/>
    <cellStyle name="Обычный 3 11 3" xfId="4519"/>
    <cellStyle name="Обычный 3 11 3 2" xfId="4520"/>
    <cellStyle name="Обычный 3 11 4" xfId="4521"/>
    <cellStyle name="Обычный 3 12" xfId="4522"/>
    <cellStyle name="Обычный 3 12 2" xfId="4523"/>
    <cellStyle name="Обычный 3 12 2 2" xfId="4524"/>
    <cellStyle name="Обычный 3 12 3" xfId="4525"/>
    <cellStyle name="Обычный 3 12 3 2" xfId="4526"/>
    <cellStyle name="Обычный 3 12 4" xfId="4527"/>
    <cellStyle name="Обычный 3 13" xfId="4528"/>
    <cellStyle name="Обычный 3 13 11" xfId="4529"/>
    <cellStyle name="Обычный 3 13 11 2" xfId="4530"/>
    <cellStyle name="Обычный 3 13 11 3" xfId="4531"/>
    <cellStyle name="Обычный 3 13 2" xfId="4532"/>
    <cellStyle name="Обычный 3 13 2 2" xfId="4533"/>
    <cellStyle name="Обычный 3 13 2 2 2" xfId="4534"/>
    <cellStyle name="Обычный 3 13 2 3" xfId="4535"/>
    <cellStyle name="Обычный 3 13 3" xfId="4536"/>
    <cellStyle name="Обычный 3 13 3 2" xfId="4537"/>
    <cellStyle name="Обычный 3 13 3 5" xfId="4538"/>
    <cellStyle name="Обычный 3 13 4" xfId="4539"/>
    <cellStyle name="Обычный 3 13 4 2" xfId="4540"/>
    <cellStyle name="Обычный 3 13 5" xfId="4541"/>
    <cellStyle name="Обычный 3 13 6" xfId="4542"/>
    <cellStyle name="Обычный 3 13 6 2" xfId="4543"/>
    <cellStyle name="Обычный 3 13_pudost_16-07_17_startovye" xfId="4544"/>
    <cellStyle name="Обычный 3 14" xfId="4545"/>
    <cellStyle name="Обычный 3 14 2" xfId="4546"/>
    <cellStyle name="Обычный 3 15" xfId="4547"/>
    <cellStyle name="Обычный 3 15 2" xfId="4548"/>
    <cellStyle name="Обычный 3 16" xfId="4549"/>
    <cellStyle name="Обычный 3 16 2" xfId="4550"/>
    <cellStyle name="Обычный 3 17" xfId="4551"/>
    <cellStyle name="Обычный 3 17 2" xfId="4552"/>
    <cellStyle name="Обычный 3 18" xfId="4553"/>
    <cellStyle name="Обычный 3 18 2" xfId="4554"/>
    <cellStyle name="Обычный 3 19" xfId="4555"/>
    <cellStyle name="Обычный 3 19 2" xfId="4556"/>
    <cellStyle name="Обычный 3 2" xfId="4557"/>
    <cellStyle name="Обычный 3 2 10" xfId="4558"/>
    <cellStyle name="Обычный 3 2 11" xfId="4559"/>
    <cellStyle name="Обычный 3 2 12" xfId="4560"/>
    <cellStyle name="Обычный 3 2 13" xfId="4561"/>
    <cellStyle name="Обычный 3 2 2" xfId="4562"/>
    <cellStyle name="Обычный 3 2 2 10" xfId="4563"/>
    <cellStyle name="Обычный 3 2 2 2" xfId="4564"/>
    <cellStyle name="Обычный 3 2 2 2 2" xfId="4565"/>
    <cellStyle name="Обычный 3 2 2 3" xfId="4566"/>
    <cellStyle name="Обычный 3 2 2 4" xfId="4567"/>
    <cellStyle name="Обычный 3 2 2 5" xfId="4568"/>
    <cellStyle name="Обычный 3 2 2 6" xfId="4569"/>
    <cellStyle name="Обычный 3 2 2 7" xfId="4570"/>
    <cellStyle name="Обычный 3 2 2 8" xfId="4571"/>
    <cellStyle name="Обычный 3 2 2 9" xfId="4572"/>
    <cellStyle name="Обычный 3 2 3" xfId="4573"/>
    <cellStyle name="Обычный 3 2 4" xfId="4574"/>
    <cellStyle name="Обычный 3 2 4 2" xfId="4575"/>
    <cellStyle name="Обычный 3 2 4 3" xfId="4576"/>
    <cellStyle name="Обычный 3 2 5" xfId="4577"/>
    <cellStyle name="Обычный 3 2 6" xfId="4578"/>
    <cellStyle name="Обычный 3 2 7" xfId="4579"/>
    <cellStyle name="Обычный 3 2 8" xfId="4580"/>
    <cellStyle name="Обычный 3 2 9" xfId="4581"/>
    <cellStyle name="Обычный 3 20" xfId="4582"/>
    <cellStyle name="Обычный 3 20 2" xfId="4583"/>
    <cellStyle name="Обычный 3 21" xfId="4584"/>
    <cellStyle name="Обычный 3 21 2" xfId="4585"/>
    <cellStyle name="Обычный 3 22" xfId="4586"/>
    <cellStyle name="Обычный 3 22 2" xfId="4587"/>
    <cellStyle name="Обычный 3 22 3" xfId="4588"/>
    <cellStyle name="Обычный 3 23" xfId="4589"/>
    <cellStyle name="Обычный 3 24" xfId="4590"/>
    <cellStyle name="Обычный 3 24 2" xfId="4591"/>
    <cellStyle name="Обычный 3 25" xfId="4592"/>
    <cellStyle name="Обычный 3 3" xfId="4593"/>
    <cellStyle name="Обычный 3 3 2" xfId="4594"/>
    <cellStyle name="Обычный 3 3 2 2" xfId="4595"/>
    <cellStyle name="Обычный 3 3 3" xfId="4596"/>
    <cellStyle name="Обычный 3 3 4" xfId="4597"/>
    <cellStyle name="Обычный 3 3 5" xfId="4598"/>
    <cellStyle name="Обычный 3 4" xfId="4599"/>
    <cellStyle name="Обычный 3 4 2" xfId="4600"/>
    <cellStyle name="Обычный 3 4 3" xfId="4601"/>
    <cellStyle name="Обычный 3 5" xfId="4602"/>
    <cellStyle name="Обычный 3 5 2" xfId="4603"/>
    <cellStyle name="Обычный 3 5 2 2" xfId="4604"/>
    <cellStyle name="Обычный 3 5 3" xfId="4605"/>
    <cellStyle name="Обычный 3 5 4" xfId="4606"/>
    <cellStyle name="Обычный 3 5 4 2" xfId="4607"/>
    <cellStyle name="Обычный 3 5 5" xfId="4608"/>
    <cellStyle name="Обычный 3 5 5 2" xfId="4609"/>
    <cellStyle name="Обычный 3 6" xfId="4610"/>
    <cellStyle name="Обычный 3 6 2" xfId="4611"/>
    <cellStyle name="Обычный 3 6 3" xfId="4612"/>
    <cellStyle name="Обычный 3 7" xfId="4613"/>
    <cellStyle name="Обычный 3 7 2" xfId="4614"/>
    <cellStyle name="Обычный 3 8" xfId="4615"/>
    <cellStyle name="Обычный 3 8 2" xfId="4616"/>
    <cellStyle name="Обычный 3 8 3" xfId="4617"/>
    <cellStyle name="Обычный 3 9" xfId="4618"/>
    <cellStyle name="Обычный 3 9 2" xfId="4619"/>
    <cellStyle name="Обычный 3 9 2 2" xfId="4620"/>
    <cellStyle name="Обычный 3 9 3" xfId="4621"/>
    <cellStyle name="Обычный 3 9 3 2" xfId="4622"/>
    <cellStyle name="Обычный 3 9 4" xfId="4623"/>
    <cellStyle name="Обычный 3_1443_germes-27.07.2014 финал" xfId="4624"/>
    <cellStyle name="Обычный 30" xfId="4625"/>
    <cellStyle name="Обычный 30 12" xfId="4626"/>
    <cellStyle name="Обычный 30 16" xfId="4627"/>
    <cellStyle name="Обычный 30 2" xfId="4628"/>
    <cellStyle name="Обычный 30 3" xfId="4629"/>
    <cellStyle name="Обычный 30 4" xfId="4630"/>
    <cellStyle name="Обычный 30 5" xfId="4631"/>
    <cellStyle name="Обычный 31" xfId="4632"/>
    <cellStyle name="Обычный 34" xfId="4633"/>
    <cellStyle name="Обычный 35" xfId="4634"/>
    <cellStyle name="Обычный 36" xfId="4635"/>
    <cellStyle name="Обычный 39" xfId="4636"/>
    <cellStyle name="Обычный 4" xfId="4637"/>
    <cellStyle name="Обычный 4 10" xfId="4638"/>
    <cellStyle name="Обычный 4 10 2" xfId="4639"/>
    <cellStyle name="Обычный 4 10 3" xfId="4640"/>
    <cellStyle name="Обычный 4 11" xfId="4641"/>
    <cellStyle name="Обычный 4 12" xfId="4642"/>
    <cellStyle name="Обычный 4 12 2" xfId="4643"/>
    <cellStyle name="Обычный 4 12 3" xfId="4644"/>
    <cellStyle name="Обычный 4 13" xfId="4645"/>
    <cellStyle name="Обычный 4 13 2" xfId="4646"/>
    <cellStyle name="Обычный 4 13 2 2" xfId="4647"/>
    <cellStyle name="Обычный 4 13 3" xfId="4648"/>
    <cellStyle name="Обычный 4 13 3 2" xfId="4649"/>
    <cellStyle name="Обычный 4 13 4" xfId="4650"/>
    <cellStyle name="Обычный 4 14" xfId="4651"/>
    <cellStyle name="Обычный 4 14 2" xfId="4652"/>
    <cellStyle name="Обычный 4 14 3" xfId="4653"/>
    <cellStyle name="Обычный 4 14 4" xfId="4654"/>
    <cellStyle name="Обычный 4 15" xfId="4655"/>
    <cellStyle name="Обычный 4 16" xfId="4656"/>
    <cellStyle name="Обычный 4 17" xfId="4657"/>
    <cellStyle name="Обычный 4 2" xfId="4658"/>
    <cellStyle name="Обычный 4 2 2" xfId="4659"/>
    <cellStyle name="Обычный 4 2 2 2" xfId="4660"/>
    <cellStyle name="Обычный 4 2 2 2 2" xfId="4661"/>
    <cellStyle name="Обычный 4 2 2 3" xfId="4662"/>
    <cellStyle name="Обычный 4 2 2 3 2" xfId="4663"/>
    <cellStyle name="Обычный 4 2 2 4" xfId="4664"/>
    <cellStyle name="Обычный 4 2 3" xfId="4665"/>
    <cellStyle name="Обычный 4 2 4" xfId="4666"/>
    <cellStyle name="Обычный 4 3" xfId="4667"/>
    <cellStyle name="Обычный 4 4" xfId="4668"/>
    <cellStyle name="Обычный 4 5" xfId="4669"/>
    <cellStyle name="Обычный 4 6" xfId="4670"/>
    <cellStyle name="Обычный 4 7" xfId="4671"/>
    <cellStyle name="Обычный 4 8" xfId="4672"/>
    <cellStyle name="Обычный 4 9" xfId="4673"/>
    <cellStyle name="Обычный 4_МЛ" xfId="4674"/>
    <cellStyle name="Обычный 40" xfId="4675"/>
    <cellStyle name="Обычный 42" xfId="4676"/>
    <cellStyle name="Обычный 43" xfId="4677"/>
    <cellStyle name="Обычный 45" xfId="4678"/>
    <cellStyle name="Обычный 5" xfId="4679"/>
    <cellStyle name="Обычный 5 10" xfId="4680"/>
    <cellStyle name="Обычный 5 11" xfId="4681"/>
    <cellStyle name="Обычный 5 12" xfId="4682"/>
    <cellStyle name="Обычный 5 13" xfId="4683"/>
    <cellStyle name="Обычный 5 13 2" xfId="4684"/>
    <cellStyle name="Обычный 5 14" xfId="4685"/>
    <cellStyle name="Обычный 5 14 2" xfId="4686"/>
    <cellStyle name="Обычный 5 14 2 2" xfId="4687"/>
    <cellStyle name="Обычный 5 14 3" xfId="4688"/>
    <cellStyle name="Обычный 5 14 3 2" xfId="4689"/>
    <cellStyle name="Обычный 5 14 4" xfId="4690"/>
    <cellStyle name="Обычный 5 15" xfId="4691"/>
    <cellStyle name="Обычный 5 15 2" xfId="4692"/>
    <cellStyle name="Обычный 5 16" xfId="4693"/>
    <cellStyle name="Обычный 5 17" xfId="4694"/>
    <cellStyle name="Обычный 5 18" xfId="4695"/>
    <cellStyle name="Обычный 5 19" xfId="4696"/>
    <cellStyle name="Обычный 5 19 2" xfId="4697"/>
    <cellStyle name="Обычный 5 19 2 2" xfId="4698"/>
    <cellStyle name="Обычный 5 19 3" xfId="4699"/>
    <cellStyle name="Обычный 5 19 3 2" xfId="4700"/>
    <cellStyle name="Обычный 5 19 4" xfId="4701"/>
    <cellStyle name="Обычный 5 2" xfId="4702"/>
    <cellStyle name="Обычный 5 2 2" xfId="4703"/>
    <cellStyle name="Обычный 5 2 2 2" xfId="4704"/>
    <cellStyle name="Обычный 5 2 2 3" xfId="4705"/>
    <cellStyle name="Обычный 5 2 2 3 2" xfId="4706"/>
    <cellStyle name="Обычный 5 2 3" xfId="4707"/>
    <cellStyle name="Обычный 5 2 3 2" xfId="4708"/>
    <cellStyle name="Обычный 5 2 3 3" xfId="4709"/>
    <cellStyle name="Обычный 5 2 4" xfId="4710"/>
    <cellStyle name="Обычный 5 2 4 2" xfId="4711"/>
    <cellStyle name="Обычный 5 2 5" xfId="4712"/>
    <cellStyle name="Обычный 5 2 5 2" xfId="4713"/>
    <cellStyle name="Обычный 5 2 6" xfId="4714"/>
    <cellStyle name="Обычный 5 2 7" xfId="4715"/>
    <cellStyle name="Обычный 5 20" xfId="4716"/>
    <cellStyle name="Обычный 5 20 2" xfId="4717"/>
    <cellStyle name="Обычный 5 20 2 2" xfId="4718"/>
    <cellStyle name="Обычный 5 20 3" xfId="4719"/>
    <cellStyle name="Обычный 5 20 3 2" xfId="4720"/>
    <cellStyle name="Обычный 5 20 4" xfId="4721"/>
    <cellStyle name="Обычный 5 21" xfId="4722"/>
    <cellStyle name="Обычный 5 21 2" xfId="4723"/>
    <cellStyle name="Обычный 5 21 2 2" xfId="4724"/>
    <cellStyle name="Обычный 5 21 2 2 2" xfId="4725"/>
    <cellStyle name="Обычный 5 21 2 3" xfId="4726"/>
    <cellStyle name="Обычный 5 21 3" xfId="4727"/>
    <cellStyle name="Обычный 5 21 3 2" xfId="4728"/>
    <cellStyle name="Обычный 5 21 4" xfId="4729"/>
    <cellStyle name="Обычный 5 22" xfId="4730"/>
    <cellStyle name="Обычный 5 22 2" xfId="4731"/>
    <cellStyle name="Обычный 5 3" xfId="4732"/>
    <cellStyle name="Обычный 5 3 2" xfId="4733"/>
    <cellStyle name="Обычный 5 3 2 2" xfId="4734"/>
    <cellStyle name="Обычный 5 3 2 3" xfId="4735"/>
    <cellStyle name="Обычный 5 3 2 3 2" xfId="4736"/>
    <cellStyle name="Обычный 5 3 3" xfId="4737"/>
    <cellStyle name="Обычный 5 3 3 2" xfId="4738"/>
    <cellStyle name="Обычный 5 3 4" xfId="4739"/>
    <cellStyle name="Обычный 5 3 4 2" xfId="4740"/>
    <cellStyle name="Обычный 5 3 4 2 2" xfId="4741"/>
    <cellStyle name="Обычный 5 3 4 3" xfId="4742"/>
    <cellStyle name="Обычный 5 3 5" xfId="4743"/>
    <cellStyle name="Обычный 5 3 5 2" xfId="4744"/>
    <cellStyle name="Обычный 5 3 6" xfId="4745"/>
    <cellStyle name="Обычный 5 4" xfId="4746"/>
    <cellStyle name="Обычный 5 4 2" xfId="4747"/>
    <cellStyle name="Обычный 5 4 2 2" xfId="4748"/>
    <cellStyle name="Обычный 5 4 2 2 2" xfId="4749"/>
    <cellStyle name="Обычный 5 4 2 3" xfId="4750"/>
    <cellStyle name="Обычный 5 4 2 3 2" xfId="4751"/>
    <cellStyle name="Обычный 5 4 2 4" xfId="4752"/>
    <cellStyle name="Обычный 5 4 3" xfId="4753"/>
    <cellStyle name="Обычный 5 4 3 2" xfId="4754"/>
    <cellStyle name="Обычный 5 4 4" xfId="4755"/>
    <cellStyle name="Обычный 5 5" xfId="4756"/>
    <cellStyle name="Обычный 5 6" xfId="4757"/>
    <cellStyle name="Обычный 5 7" xfId="4758"/>
    <cellStyle name="Обычный 5 8" xfId="4759"/>
    <cellStyle name="Обычный 5 9" xfId="4760"/>
    <cellStyle name="Обычный 5_15_06_2014_prinevskoe" xfId="4761"/>
    <cellStyle name="Обычный 6" xfId="4762"/>
    <cellStyle name="Обычный 6 10" xfId="4763"/>
    <cellStyle name="Обычный 6 11" xfId="4764"/>
    <cellStyle name="Обычный 6 12" xfId="4765"/>
    <cellStyle name="Обычный 6 12 2" xfId="4766"/>
    <cellStyle name="Обычный 6 12 3" xfId="4767"/>
    <cellStyle name="Обычный 6 13" xfId="4768"/>
    <cellStyle name="Обычный 6 14" xfId="4769"/>
    <cellStyle name="Обычный 6 15" xfId="4770"/>
    <cellStyle name="Обычный 6 16" xfId="4771"/>
    <cellStyle name="Обычный 6 17" xfId="4772"/>
    <cellStyle name="Обычный 6 2" xfId="4773"/>
    <cellStyle name="Обычный 6 2 2" xfId="4774"/>
    <cellStyle name="Обычный 6 2 3" xfId="4775"/>
    <cellStyle name="Обычный 6 3" xfId="4776"/>
    <cellStyle name="Обычный 6 4" xfId="4777"/>
    <cellStyle name="Обычный 6 5" xfId="4778"/>
    <cellStyle name="Обычный 6 6" xfId="4779"/>
    <cellStyle name="Обычный 6 7" xfId="4780"/>
    <cellStyle name="Обычный 6 8" xfId="4781"/>
    <cellStyle name="Обычный 6 9" xfId="4782"/>
    <cellStyle name="Обычный 6_Гермес 26.09.15" xfId="4783"/>
    <cellStyle name="Обычный 7" xfId="4784"/>
    <cellStyle name="Обычный 7 10" xfId="4785"/>
    <cellStyle name="Обычный 7 11" xfId="4786"/>
    <cellStyle name="Обычный 7 12" xfId="4787"/>
    <cellStyle name="Обычный 7 13" xfId="4788"/>
    <cellStyle name="Обычный 7 13 2" xfId="4789"/>
    <cellStyle name="Обычный 7 14" xfId="4790"/>
    <cellStyle name="Обычный 7 2" xfId="4791"/>
    <cellStyle name="Обычный 7 3" xfId="4792"/>
    <cellStyle name="Обычный 7 4" xfId="4793"/>
    <cellStyle name="Обычный 7 5" xfId="4794"/>
    <cellStyle name="Обычный 7 6" xfId="4795"/>
    <cellStyle name="Обычный 7 7" xfId="4796"/>
    <cellStyle name="Обычный 7 8" xfId="4797"/>
    <cellStyle name="Обычный 7 9" xfId="4798"/>
    <cellStyle name="Обычный 8" xfId="4799"/>
    <cellStyle name="Обычный 8 10" xfId="4800"/>
    <cellStyle name="Обычный 8 2" xfId="4801"/>
    <cellStyle name="Обычный 8 3" xfId="4802"/>
    <cellStyle name="Обычный 8 4" xfId="4803"/>
    <cellStyle name="Обычный 8 5" xfId="4804"/>
    <cellStyle name="Обычный 8 6" xfId="4805"/>
    <cellStyle name="Обычный 8 7" xfId="4806"/>
    <cellStyle name="Обычный 8 8" xfId="4807"/>
    <cellStyle name="Обычный 8 9" xfId="4808"/>
    <cellStyle name="Обычный 9" xfId="4809"/>
    <cellStyle name="Обычный 9 2" xfId="4810"/>
    <cellStyle name="Обычный 9 3" xfId="4811"/>
    <cellStyle name="Обычный_База_База1 2_База1 (version 1) 2" xfId="4954"/>
    <cellStyle name="Обычный_Выездка технические1 2 2 2" xfId="18"/>
    <cellStyle name="Обычный_Выездка технические1 3 2" xfId="12"/>
    <cellStyle name="Обычный_Выездка технические1 3 2 2" xfId="13"/>
    <cellStyle name="Обычный_Измайлово-2003 2" xfId="2"/>
    <cellStyle name="Обычный_Измайлово-2003 2 2" xfId="17"/>
    <cellStyle name="Обычный_конкур1 11 2" xfId="9"/>
    <cellStyle name="Обычный_конкур1 2 2" xfId="5"/>
    <cellStyle name="Обычный_конкур1 2 2 2" xfId="8"/>
    <cellStyle name="Обычный_Лист Microsoft Excel" xfId="1"/>
    <cellStyle name="Обычный_Лист Microsoft Excel 10" xfId="4"/>
    <cellStyle name="Обычный_Лист Microsoft Excel 10 2 2" xfId="7"/>
    <cellStyle name="Обычный_Лист Microsoft Excel 11" xfId="3"/>
    <cellStyle name="Обычный_Лист Microsoft Excel 11 2" xfId="21"/>
    <cellStyle name="Обычный_Лист Microsoft Excel 11 3" xfId="6"/>
    <cellStyle name="Обычный_Лист Microsoft Excel 2" xfId="4952"/>
    <cellStyle name="Обычный_Лист Microsoft Excel 2 12" xfId="4956"/>
    <cellStyle name="Обычный_Лист Microsoft Excel 2 12 2" xfId="15"/>
    <cellStyle name="Обычный_Лист Microsoft Excel 3 2 2" xfId="14"/>
    <cellStyle name="Обычный_Лист Microsoft Excel 4 2" xfId="16"/>
    <cellStyle name="Обычный_Россия (В) юниоры 2" xfId="4958"/>
    <cellStyle name="Плохой 10" xfId="4812"/>
    <cellStyle name="Плохой 2" xfId="4813"/>
    <cellStyle name="Плохой 2 2" xfId="4814"/>
    <cellStyle name="Плохой 3" xfId="4815"/>
    <cellStyle name="Плохой 3 2" xfId="4816"/>
    <cellStyle name="Плохой 4" xfId="4817"/>
    <cellStyle name="Плохой 4 2" xfId="4818"/>
    <cellStyle name="Плохой 5" xfId="4819"/>
    <cellStyle name="Плохой 5 2" xfId="4820"/>
    <cellStyle name="Плохой 6" xfId="4821"/>
    <cellStyle name="Плохой 6 2" xfId="4822"/>
    <cellStyle name="Плохой 7" xfId="4823"/>
    <cellStyle name="Плохой 7 2" xfId="4824"/>
    <cellStyle name="Плохой 8" xfId="4825"/>
    <cellStyle name="Плохой 9" xfId="4826"/>
    <cellStyle name="Пояснение 2" xfId="4827"/>
    <cellStyle name="Пояснение 2 2" xfId="4828"/>
    <cellStyle name="Пояснение 3" xfId="4829"/>
    <cellStyle name="Пояснение 3 2" xfId="4830"/>
    <cellStyle name="Пояснение 4" xfId="4831"/>
    <cellStyle name="Пояснение 4 2" xfId="4832"/>
    <cellStyle name="Пояснение 5" xfId="4833"/>
    <cellStyle name="Пояснение 5 2" xfId="4834"/>
    <cellStyle name="Пояснение 6" xfId="4835"/>
    <cellStyle name="Пояснение 6 2" xfId="4836"/>
    <cellStyle name="Пояснение 7" xfId="4837"/>
    <cellStyle name="Пояснение 8" xfId="4838"/>
    <cellStyle name="Пояснение 9" xfId="4839"/>
    <cellStyle name="Примечание 10" xfId="4840"/>
    <cellStyle name="Примечание 11" xfId="4841"/>
    <cellStyle name="Примечание 2" xfId="4842"/>
    <cellStyle name="Примечание 2 2" xfId="4843"/>
    <cellStyle name="Примечание 2 2 2" xfId="4844"/>
    <cellStyle name="Примечание 2 3" xfId="4845"/>
    <cellStyle name="Примечание 2 3 2" xfId="4846"/>
    <cellStyle name="Примечание 2 4" xfId="4847"/>
    <cellStyle name="Примечание 3" xfId="4848"/>
    <cellStyle name="Примечание 4" xfId="4849"/>
    <cellStyle name="Примечание 5" xfId="4850"/>
    <cellStyle name="Примечание 6" xfId="4851"/>
    <cellStyle name="Примечание 6 2" xfId="4852"/>
    <cellStyle name="Примечание 7" xfId="4853"/>
    <cellStyle name="Примечание 7 2" xfId="4854"/>
    <cellStyle name="Примечание 8" xfId="4855"/>
    <cellStyle name="Примечание 8 2" xfId="4856"/>
    <cellStyle name="Примечание 9" xfId="4857"/>
    <cellStyle name="Процентный 2" xfId="4858"/>
    <cellStyle name="Процентный 2 2" xfId="4859"/>
    <cellStyle name="Связанная ячейка 2" xfId="4860"/>
    <cellStyle name="Связанная ячейка 2 2" xfId="4861"/>
    <cellStyle name="Связанная ячейка 3" xfId="4862"/>
    <cellStyle name="Связанная ячейка 3 2" xfId="4863"/>
    <cellStyle name="Связанная ячейка 4" xfId="4864"/>
    <cellStyle name="Связанная ячейка 4 2" xfId="4865"/>
    <cellStyle name="Связанная ячейка 5" xfId="4866"/>
    <cellStyle name="Связанная ячейка 5 2" xfId="4867"/>
    <cellStyle name="Связанная ячейка 6" xfId="4868"/>
    <cellStyle name="Связанная ячейка 6 2" xfId="4869"/>
    <cellStyle name="Связанная ячейка 7" xfId="4870"/>
    <cellStyle name="Связанная ячейка 8" xfId="4871"/>
    <cellStyle name="Связанная ячейка 9" xfId="4872"/>
    <cellStyle name="Стиль 1" xfId="4873"/>
    <cellStyle name="Текст предупреждения 2" xfId="4874"/>
    <cellStyle name="Текст предупреждения 2 2" xfId="4875"/>
    <cellStyle name="Текст предупреждения 3" xfId="4876"/>
    <cellStyle name="Текст предупреждения 3 2" xfId="4877"/>
    <cellStyle name="Текст предупреждения 4" xfId="4878"/>
    <cellStyle name="Текст предупреждения 4 2" xfId="4879"/>
    <cellStyle name="Текст предупреждения 5" xfId="4880"/>
    <cellStyle name="Текст предупреждения 5 2" xfId="4881"/>
    <cellStyle name="Текст предупреждения 6" xfId="4882"/>
    <cellStyle name="Текст предупреждения 6 2" xfId="4883"/>
    <cellStyle name="Текст предупреждения 7" xfId="4884"/>
    <cellStyle name="Текст предупреждения 8" xfId="4885"/>
    <cellStyle name="Текст предупреждения 9" xfId="4886"/>
    <cellStyle name="Финансовый 2" xfId="4887"/>
    <cellStyle name="Финансовый 2 2" xfId="4888"/>
    <cellStyle name="Финансовый 2 2 2" xfId="4889"/>
    <cellStyle name="Финансовый 2 2 2 2" xfId="4890"/>
    <cellStyle name="Финансовый 2 2 2 2 2" xfId="4891"/>
    <cellStyle name="Финансовый 2 2 3" xfId="4892"/>
    <cellStyle name="Финансовый 2 2 3 2" xfId="4893"/>
    <cellStyle name="Финансовый 2 2 3 3" xfId="4894"/>
    <cellStyle name="Финансовый 2 2 3 4" xfId="4895"/>
    <cellStyle name="Финансовый 2 2 3 5" xfId="4896"/>
    <cellStyle name="Финансовый 2 2 3 6" xfId="4897"/>
    <cellStyle name="Финансовый 2 2 4" xfId="4898"/>
    <cellStyle name="Финансовый 2 2 4 2" xfId="4899"/>
    <cellStyle name="Финансовый 2 2 4 2 2" xfId="4900"/>
    <cellStyle name="Финансовый 2 2 5" xfId="4901"/>
    <cellStyle name="Финансовый 2 2 5 2" xfId="4902"/>
    <cellStyle name="Финансовый 2 2 5 2 2" xfId="4903"/>
    <cellStyle name="Финансовый 2 2 6" xfId="4904"/>
    <cellStyle name="Финансовый 2 2 6 2" xfId="4905"/>
    <cellStyle name="Финансовый 2 2 6 2 2" xfId="4906"/>
    <cellStyle name="Финансовый 2 2 7" xfId="4907"/>
    <cellStyle name="Финансовый 2 3" xfId="4908"/>
    <cellStyle name="Финансовый 2 3 2" xfId="4909"/>
    <cellStyle name="Финансовый 2 3 2 2" xfId="4910"/>
    <cellStyle name="Финансовый 2 4" xfId="4911"/>
    <cellStyle name="Финансовый 2 4 2" xfId="4912"/>
    <cellStyle name="Финансовый 2 4 2 2" xfId="4913"/>
    <cellStyle name="Финансовый 2 5" xfId="4914"/>
    <cellStyle name="Финансовый 2 6" xfId="4915"/>
    <cellStyle name="Финансовый 2 7" xfId="4916"/>
    <cellStyle name="Финансовый 2 8" xfId="4917"/>
    <cellStyle name="Финансовый 2 9" xfId="4918"/>
    <cellStyle name="Финансовый 3" xfId="4919"/>
    <cellStyle name="Финансовый 3 2" xfId="4920"/>
    <cellStyle name="Финансовый 3 2 2" xfId="4921"/>
    <cellStyle name="Финансовый 3 2 2 2" xfId="4922"/>
    <cellStyle name="Финансовый 3 3" xfId="4923"/>
    <cellStyle name="Финансовый 3 3 2" xfId="4924"/>
    <cellStyle name="Финансовый 3 3 3" xfId="4925"/>
    <cellStyle name="Финансовый 3 4" xfId="4926"/>
    <cellStyle name="Финансовый 3 4 2" xfId="4927"/>
    <cellStyle name="Финансовый 4" xfId="4928"/>
    <cellStyle name="Финансовый 4 2" xfId="4929"/>
    <cellStyle name="Финансовый 4 2 2" xfId="4930"/>
    <cellStyle name="Финансовый 4 2 3" xfId="4931"/>
    <cellStyle name="Финансовый 4 2 4" xfId="4932"/>
    <cellStyle name="Финансовый 4 2 5" xfId="4933"/>
    <cellStyle name="Финансовый 4 2 6" xfId="4934"/>
    <cellStyle name="Финансовый 4 3" xfId="4935"/>
    <cellStyle name="Финансовый 4 4" xfId="4936"/>
    <cellStyle name="Хороший 10" xfId="4937"/>
    <cellStyle name="Хороший 2" xfId="4938"/>
    <cellStyle name="Хороший 2 2" xfId="4939"/>
    <cellStyle name="Хороший 3" xfId="4940"/>
    <cellStyle name="Хороший 3 2" xfId="4941"/>
    <cellStyle name="Хороший 4" xfId="4942"/>
    <cellStyle name="Хороший 4 2" xfId="4943"/>
    <cellStyle name="Хороший 5" xfId="4944"/>
    <cellStyle name="Хороший 5 2" xfId="4945"/>
    <cellStyle name="Хороший 6" xfId="4946"/>
    <cellStyle name="Хороший 6 2" xfId="4947"/>
    <cellStyle name="Хороший 7" xfId="4948"/>
    <cellStyle name="Хороший 7 2" xfId="4949"/>
    <cellStyle name="Хороший 8" xfId="4950"/>
    <cellStyle name="Хороший 9" xfId="4951"/>
  </cellStyles>
  <dxfs count="187"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color rgb="FFFF0000"/>
      </font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79998168889431442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7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wmf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0</xdr:row>
      <xdr:rowOff>95250</xdr:rowOff>
    </xdr:from>
    <xdr:to>
      <xdr:col>4</xdr:col>
      <xdr:colOff>114299</xdr:colOff>
      <xdr:row>0</xdr:row>
      <xdr:rowOff>800100</xdr:rowOff>
    </xdr:to>
    <xdr:pic>
      <xdr:nvPicPr>
        <xdr:cNvPr id="2" name="Рисунок 2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4" y="95250"/>
          <a:ext cx="1825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812800</xdr:rowOff>
    </xdr:from>
    <xdr:to>
      <xdr:col>3</xdr:col>
      <xdr:colOff>1079500</xdr:colOff>
      <xdr:row>0</xdr:row>
      <xdr:rowOff>1524000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12800"/>
          <a:ext cx="1422400" cy="7112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10</xdr:col>
      <xdr:colOff>1254124</xdr:colOff>
      <xdr:row>0</xdr:row>
      <xdr:rowOff>133350</xdr:rowOff>
    </xdr:from>
    <xdr:to>
      <xdr:col>11</xdr:col>
      <xdr:colOff>797745</xdr:colOff>
      <xdr:row>0</xdr:row>
      <xdr:rowOff>1003300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90024" y="133350"/>
          <a:ext cx="100412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154781</xdr:colOff>
      <xdr:row>0</xdr:row>
      <xdr:rowOff>83343</xdr:rowOff>
    </xdr:from>
    <xdr:to>
      <xdr:col>3</xdr:col>
      <xdr:colOff>787349</xdr:colOff>
      <xdr:row>0</xdr:row>
      <xdr:rowOff>833437</xdr:rowOff>
    </xdr:to>
    <xdr:pic>
      <xdr:nvPicPr>
        <xdr:cNvPr id="5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781" y="83343"/>
          <a:ext cx="954037" cy="750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142876</xdr:colOff>
      <xdr:row>0</xdr:row>
      <xdr:rowOff>101600</xdr:rowOff>
    </xdr:from>
    <xdr:to>
      <xdr:col>4</xdr:col>
      <xdr:colOff>37162</xdr:colOff>
      <xdr:row>2</xdr:row>
      <xdr:rowOff>50799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6" y="101600"/>
          <a:ext cx="1621486" cy="7873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381000</xdr:colOff>
      <xdr:row>0</xdr:row>
      <xdr:rowOff>127000</xdr:rowOff>
    </xdr:from>
    <xdr:to>
      <xdr:col>33</xdr:col>
      <xdr:colOff>283380</xdr:colOff>
      <xdr:row>2</xdr:row>
      <xdr:rowOff>50800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316200" y="127000"/>
          <a:ext cx="96918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50800</xdr:rowOff>
    </xdr:from>
    <xdr:to>
      <xdr:col>4</xdr:col>
      <xdr:colOff>382193</xdr:colOff>
      <xdr:row>1</xdr:row>
      <xdr:rowOff>12699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50800"/>
          <a:ext cx="2055418" cy="7873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450850</xdr:colOff>
      <xdr:row>0</xdr:row>
      <xdr:rowOff>82550</xdr:rowOff>
    </xdr:from>
    <xdr:to>
      <xdr:col>6</xdr:col>
      <xdr:colOff>1394531</xdr:colOff>
      <xdr:row>1</xdr:row>
      <xdr:rowOff>3175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90750" y="82550"/>
          <a:ext cx="1946981" cy="746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38100</xdr:colOff>
      <xdr:row>0</xdr:row>
      <xdr:rowOff>114300</xdr:rowOff>
    </xdr:from>
    <xdr:to>
      <xdr:col>31</xdr:col>
      <xdr:colOff>330200</xdr:colOff>
      <xdr:row>1</xdr:row>
      <xdr:rowOff>139700</xdr:rowOff>
    </xdr:to>
    <xdr:pic>
      <xdr:nvPicPr>
        <xdr:cNvPr id="5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46400" y="114300"/>
          <a:ext cx="876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101600</xdr:rowOff>
    </xdr:from>
    <xdr:to>
      <xdr:col>6</xdr:col>
      <xdr:colOff>203200</xdr:colOff>
      <xdr:row>0</xdr:row>
      <xdr:rowOff>696288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01600"/>
          <a:ext cx="1593850" cy="594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368300</xdr:colOff>
      <xdr:row>0</xdr:row>
      <xdr:rowOff>101600</xdr:rowOff>
    </xdr:from>
    <xdr:to>
      <xdr:col>10</xdr:col>
      <xdr:colOff>101600</xdr:colOff>
      <xdr:row>1</xdr:row>
      <xdr:rowOff>0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16100" y="101600"/>
          <a:ext cx="1320800" cy="63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241300</xdr:colOff>
      <xdr:row>0</xdr:row>
      <xdr:rowOff>88900</xdr:rowOff>
    </xdr:from>
    <xdr:to>
      <xdr:col>35</xdr:col>
      <xdr:colOff>393700</xdr:colOff>
      <xdr:row>2</xdr:row>
      <xdr:rowOff>63500</xdr:rowOff>
    </xdr:to>
    <xdr:pic>
      <xdr:nvPicPr>
        <xdr:cNvPr id="5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44600" y="88900"/>
          <a:ext cx="876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0</xdr:row>
      <xdr:rowOff>114300</xdr:rowOff>
    </xdr:from>
    <xdr:to>
      <xdr:col>6</xdr:col>
      <xdr:colOff>63500</xdr:colOff>
      <xdr:row>0</xdr:row>
      <xdr:rowOff>708988</xdr:rowOff>
    </xdr:to>
    <xdr:pic>
      <xdr:nvPicPr>
        <xdr:cNvPr id="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6850" y="114300"/>
          <a:ext cx="1304925" cy="594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368300</xdr:colOff>
      <xdr:row>0</xdr:row>
      <xdr:rowOff>101600</xdr:rowOff>
    </xdr:from>
    <xdr:to>
      <xdr:col>10</xdr:col>
      <xdr:colOff>101600</xdr:colOff>
      <xdr:row>1</xdr:row>
      <xdr:rowOff>0</xdr:rowOff>
    </xdr:to>
    <xdr:pic>
      <xdr:nvPicPr>
        <xdr:cNvPr id="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6575" y="101600"/>
          <a:ext cx="1323975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34</xdr:col>
      <xdr:colOff>228600</xdr:colOff>
      <xdr:row>0</xdr:row>
      <xdr:rowOff>76200</xdr:rowOff>
    </xdr:from>
    <xdr:to>
      <xdr:col>35</xdr:col>
      <xdr:colOff>381000</xdr:colOff>
      <xdr:row>2</xdr:row>
      <xdr:rowOff>50800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74800" y="76200"/>
          <a:ext cx="876300" cy="85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127000</xdr:rowOff>
    </xdr:from>
    <xdr:to>
      <xdr:col>3</xdr:col>
      <xdr:colOff>685800</xdr:colOff>
      <xdr:row>1</xdr:row>
      <xdr:rowOff>180975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700" y="127000"/>
          <a:ext cx="876300" cy="80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127000</xdr:rowOff>
    </xdr:from>
    <xdr:to>
      <xdr:col>3</xdr:col>
      <xdr:colOff>685800</xdr:colOff>
      <xdr:row>1</xdr:row>
      <xdr:rowOff>180975</xdr:rowOff>
    </xdr:to>
    <xdr:pic>
      <xdr:nvPicPr>
        <xdr:cNvPr id="2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700" y="127000"/>
          <a:ext cx="879475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127000</xdr:rowOff>
    </xdr:from>
    <xdr:to>
      <xdr:col>3</xdr:col>
      <xdr:colOff>685800</xdr:colOff>
      <xdr:row>1</xdr:row>
      <xdr:rowOff>180975</xdr:rowOff>
    </xdr:to>
    <xdr:pic>
      <xdr:nvPicPr>
        <xdr:cNvPr id="2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9700" y="127000"/>
          <a:ext cx="879475" cy="79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39687</xdr:rowOff>
    </xdr:from>
    <xdr:to>
      <xdr:col>3</xdr:col>
      <xdr:colOff>534987</xdr:colOff>
      <xdr:row>2</xdr:row>
      <xdr:rowOff>171449</xdr:rowOff>
    </xdr:to>
    <xdr:pic>
      <xdr:nvPicPr>
        <xdr:cNvPr id="2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9687"/>
          <a:ext cx="1185862" cy="90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</xdr:row>
      <xdr:rowOff>190500</xdr:rowOff>
    </xdr:from>
    <xdr:to>
      <xdr:col>6</xdr:col>
      <xdr:colOff>1638300</xdr:colOff>
      <xdr:row>2</xdr:row>
      <xdr:rowOff>19050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0" y="771525"/>
          <a:ext cx="1590675" cy="190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4</xdr:col>
      <xdr:colOff>57150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298450</xdr:colOff>
      <xdr:row>0</xdr:row>
      <xdr:rowOff>155575</xdr:rowOff>
    </xdr:from>
    <xdr:to>
      <xdr:col>6</xdr:col>
      <xdr:colOff>368300</xdr:colOff>
      <xdr:row>0</xdr:row>
      <xdr:rowOff>717550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87550" y="155575"/>
          <a:ext cx="111125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66675</xdr:colOff>
      <xdr:row>0</xdr:row>
      <xdr:rowOff>127000</xdr:rowOff>
    </xdr:from>
    <xdr:to>
      <xdr:col>31</xdr:col>
      <xdr:colOff>365125</xdr:colOff>
      <xdr:row>1</xdr:row>
      <xdr:rowOff>139700</xdr:rowOff>
    </xdr:to>
    <xdr:pic>
      <xdr:nvPicPr>
        <xdr:cNvPr id="6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6375" y="127000"/>
          <a:ext cx="8826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34924</xdr:colOff>
      <xdr:row>0</xdr:row>
      <xdr:rowOff>120650</xdr:rowOff>
    </xdr:from>
    <xdr:to>
      <xdr:col>3</xdr:col>
      <xdr:colOff>696145</xdr:colOff>
      <xdr:row>0</xdr:row>
      <xdr:rowOff>990600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924" y="120650"/>
          <a:ext cx="1004121" cy="869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4</xdr:col>
      <xdr:colOff>57150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539750</xdr:colOff>
      <xdr:row>0</xdr:row>
      <xdr:rowOff>180975</xdr:rowOff>
    </xdr:from>
    <xdr:to>
      <xdr:col>6</xdr:col>
      <xdr:colOff>609600</xdr:colOff>
      <xdr:row>0</xdr:row>
      <xdr:rowOff>742950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28850" y="180975"/>
          <a:ext cx="111125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130175</xdr:colOff>
      <xdr:row>0</xdr:row>
      <xdr:rowOff>190500</xdr:rowOff>
    </xdr:from>
    <xdr:to>
      <xdr:col>31</xdr:col>
      <xdr:colOff>428625</xdr:colOff>
      <xdr:row>1</xdr:row>
      <xdr:rowOff>79375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855950" y="190500"/>
          <a:ext cx="879475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4</xdr:col>
      <xdr:colOff>57150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66875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387350</xdr:colOff>
      <xdr:row>0</xdr:row>
      <xdr:rowOff>180975</xdr:rowOff>
    </xdr:from>
    <xdr:to>
      <xdr:col>6</xdr:col>
      <xdr:colOff>457200</xdr:colOff>
      <xdr:row>0</xdr:row>
      <xdr:rowOff>742950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76450" y="180975"/>
          <a:ext cx="111125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28</xdr:col>
      <xdr:colOff>384175</xdr:colOff>
      <xdr:row>0</xdr:row>
      <xdr:rowOff>165100</xdr:rowOff>
    </xdr:from>
    <xdr:to>
      <xdr:col>31</xdr:col>
      <xdr:colOff>250825</xdr:colOff>
      <xdr:row>1</xdr:row>
      <xdr:rowOff>53975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738475" y="165100"/>
          <a:ext cx="882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152400</xdr:rowOff>
    </xdr:from>
    <xdr:to>
      <xdr:col>4</xdr:col>
      <xdr:colOff>57150</xdr:colOff>
      <xdr:row>1</xdr:row>
      <xdr:rowOff>50800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52400"/>
          <a:ext cx="1676400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323850</xdr:colOff>
      <xdr:row>0</xdr:row>
      <xdr:rowOff>142875</xdr:rowOff>
    </xdr:from>
    <xdr:to>
      <xdr:col>6</xdr:col>
      <xdr:colOff>393700</xdr:colOff>
      <xdr:row>0</xdr:row>
      <xdr:rowOff>704850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12950" y="142875"/>
          <a:ext cx="1111250" cy="5619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28</xdr:col>
      <xdr:colOff>384175</xdr:colOff>
      <xdr:row>0</xdr:row>
      <xdr:rowOff>165100</xdr:rowOff>
    </xdr:from>
    <xdr:to>
      <xdr:col>31</xdr:col>
      <xdr:colOff>250825</xdr:colOff>
      <xdr:row>1</xdr:row>
      <xdr:rowOff>53975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81275" y="165100"/>
          <a:ext cx="87630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98424</xdr:rowOff>
    </xdr:from>
    <xdr:to>
      <xdr:col>3</xdr:col>
      <xdr:colOff>669925</xdr:colOff>
      <xdr:row>2</xdr:row>
      <xdr:rowOff>63500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98424"/>
          <a:ext cx="876300" cy="727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123824</xdr:rowOff>
    </xdr:from>
    <xdr:to>
      <xdr:col>3</xdr:col>
      <xdr:colOff>708025</xdr:colOff>
      <xdr:row>2</xdr:row>
      <xdr:rowOff>63500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123824"/>
          <a:ext cx="876300" cy="777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136525</xdr:colOff>
      <xdr:row>0</xdr:row>
      <xdr:rowOff>111124</xdr:rowOff>
    </xdr:from>
    <xdr:to>
      <xdr:col>3</xdr:col>
      <xdr:colOff>682625</xdr:colOff>
      <xdr:row>1</xdr:row>
      <xdr:rowOff>152399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525" y="111124"/>
          <a:ext cx="876300" cy="6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3</xdr:col>
      <xdr:colOff>762000</xdr:colOff>
      <xdr:row>2</xdr:row>
      <xdr:rowOff>228600</xdr:rowOff>
    </xdr:to>
    <xdr:pic>
      <xdr:nvPicPr>
        <xdr:cNvPr id="2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4001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4</xdr:col>
      <xdr:colOff>488803</xdr:colOff>
      <xdr:row>1</xdr:row>
      <xdr:rowOff>180975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6200"/>
          <a:ext cx="2130278" cy="73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346076</xdr:colOff>
      <xdr:row>0</xdr:row>
      <xdr:rowOff>63500</xdr:rowOff>
    </xdr:from>
    <xdr:to>
      <xdr:col>6</xdr:col>
      <xdr:colOff>1561162</xdr:colOff>
      <xdr:row>2</xdr:row>
      <xdr:rowOff>12699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32076" y="63500"/>
          <a:ext cx="1621486" cy="78739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381000</xdr:colOff>
      <xdr:row>0</xdr:row>
      <xdr:rowOff>127000</xdr:rowOff>
    </xdr:from>
    <xdr:to>
      <xdr:col>33</xdr:col>
      <xdr:colOff>190500</xdr:colOff>
      <xdr:row>1</xdr:row>
      <xdr:rowOff>180975</xdr:rowOff>
    </xdr:to>
    <xdr:pic>
      <xdr:nvPicPr>
        <xdr:cNvPr id="5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316200" y="127000"/>
          <a:ext cx="876300" cy="6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4</xdr:col>
      <xdr:colOff>488803</xdr:colOff>
      <xdr:row>1</xdr:row>
      <xdr:rowOff>180975</xdr:rowOff>
    </xdr:to>
    <xdr:pic>
      <xdr:nvPicPr>
        <xdr:cNvPr id="2" name="image1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6200"/>
          <a:ext cx="2127103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346076</xdr:colOff>
      <xdr:row>0</xdr:row>
      <xdr:rowOff>63500</xdr:rowOff>
    </xdr:from>
    <xdr:to>
      <xdr:col>6</xdr:col>
      <xdr:colOff>1561162</xdr:colOff>
      <xdr:row>2</xdr:row>
      <xdr:rowOff>12699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22551" y="63500"/>
          <a:ext cx="1615136" cy="77787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30</xdr:col>
      <xdr:colOff>381000</xdr:colOff>
      <xdr:row>0</xdr:row>
      <xdr:rowOff>127000</xdr:rowOff>
    </xdr:from>
    <xdr:to>
      <xdr:col>33</xdr:col>
      <xdr:colOff>190500</xdr:colOff>
      <xdr:row>1</xdr:row>
      <xdr:rowOff>180975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287625" y="127000"/>
          <a:ext cx="876300" cy="68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0</xdr:row>
      <xdr:rowOff>152400</xdr:rowOff>
    </xdr:from>
    <xdr:to>
      <xdr:col>3</xdr:col>
      <xdr:colOff>673100</xdr:colOff>
      <xdr:row>2</xdr:row>
      <xdr:rowOff>3175</xdr:rowOff>
    </xdr:to>
    <xdr:pic>
      <xdr:nvPicPr>
        <xdr:cNvPr id="4" name="Picture 44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152400"/>
          <a:ext cx="876300" cy="6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L36"/>
  <sheetViews>
    <sheetView view="pageBreakPreview" topLeftCell="A22" zoomScale="75" zoomScaleNormal="100" zoomScaleSheetLayoutView="75" workbookViewId="0">
      <selection activeCell="L27" sqref="L27"/>
    </sheetView>
  </sheetViews>
  <sheetFormatPr defaultRowHeight="15"/>
  <cols>
    <col min="1" max="1" width="5.140625" customWidth="1"/>
    <col min="2" max="2" width="4" hidden="1" customWidth="1"/>
    <col min="3" max="3" width="4.7109375" hidden="1" customWidth="1"/>
    <col min="4" max="4" width="23.140625" customWidth="1"/>
    <col min="5" max="5" width="8.28515625" customWidth="1"/>
    <col min="6" max="6" width="6.42578125" customWidth="1"/>
    <col min="7" max="7" width="37.7109375" customWidth="1"/>
    <col min="8" max="8" width="9.42578125" customWidth="1"/>
    <col min="9" max="9" width="17.140625" customWidth="1"/>
    <col min="10" max="10" width="15.140625" customWidth="1"/>
    <col min="11" max="11" width="21.28515625" customWidth="1"/>
    <col min="12" max="12" width="12.85546875" customWidth="1"/>
  </cols>
  <sheetData>
    <row r="1" spans="1:12" ht="125.25" customHeight="1">
      <c r="A1" s="203" t="s">
        <v>231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ht="18.75" customHeight="1">
      <c r="A2" s="205" t="s">
        <v>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ht="15" customHeight="1">
      <c r="A3" s="1" t="s">
        <v>1</v>
      </c>
      <c r="L3" s="2" t="s">
        <v>145</v>
      </c>
    </row>
    <row r="4" spans="1:12" ht="58.5" customHeight="1">
      <c r="A4" s="3" t="s">
        <v>2</v>
      </c>
      <c r="B4" s="3"/>
      <c r="C4" s="3" t="s">
        <v>3</v>
      </c>
      <c r="D4" s="4" t="s">
        <v>4</v>
      </c>
      <c r="E4" s="4" t="s">
        <v>5</v>
      </c>
      <c r="F4" s="3" t="s">
        <v>6</v>
      </c>
      <c r="G4" s="4" t="s">
        <v>7</v>
      </c>
      <c r="H4" s="4" t="s">
        <v>5</v>
      </c>
      <c r="I4" s="4" t="s">
        <v>8</v>
      </c>
      <c r="J4" s="4" t="s">
        <v>9</v>
      </c>
      <c r="K4" s="4" t="s">
        <v>10</v>
      </c>
      <c r="L4" s="4" t="s">
        <v>11</v>
      </c>
    </row>
    <row r="5" spans="1:12" ht="49.5" customHeight="1">
      <c r="A5" s="5">
        <v>1</v>
      </c>
      <c r="B5" s="6"/>
      <c r="C5" s="10"/>
      <c r="D5" s="117" t="s">
        <v>473</v>
      </c>
      <c r="E5" s="96" t="s">
        <v>212</v>
      </c>
      <c r="F5" s="94" t="s">
        <v>13</v>
      </c>
      <c r="G5" s="116" t="s">
        <v>478</v>
      </c>
      <c r="H5" s="96" t="s">
        <v>213</v>
      </c>
      <c r="I5" s="94" t="s">
        <v>161</v>
      </c>
      <c r="J5" s="94" t="s">
        <v>161</v>
      </c>
      <c r="K5" s="115" t="s">
        <v>162</v>
      </c>
      <c r="L5" s="202" t="s">
        <v>18</v>
      </c>
    </row>
    <row r="6" spans="1:12" ht="49.5" customHeight="1">
      <c r="A6" s="5">
        <v>2</v>
      </c>
      <c r="B6" s="6"/>
      <c r="C6" s="12"/>
      <c r="D6" s="112" t="s">
        <v>474</v>
      </c>
      <c r="E6" s="113" t="s">
        <v>214</v>
      </c>
      <c r="F6" s="114" t="s">
        <v>13</v>
      </c>
      <c r="G6" s="85" t="s">
        <v>475</v>
      </c>
      <c r="H6" s="113" t="s">
        <v>215</v>
      </c>
      <c r="I6" s="114" t="s">
        <v>161</v>
      </c>
      <c r="J6" s="114" t="s">
        <v>161</v>
      </c>
      <c r="K6" s="115" t="s">
        <v>162</v>
      </c>
      <c r="L6" s="202" t="s">
        <v>18</v>
      </c>
    </row>
    <row r="7" spans="1:12" ht="49.5" customHeight="1">
      <c r="A7" s="5">
        <v>3</v>
      </c>
      <c r="B7" s="6"/>
      <c r="C7" s="11"/>
      <c r="D7" s="108" t="s">
        <v>345</v>
      </c>
      <c r="E7" s="105" t="s">
        <v>276</v>
      </c>
      <c r="F7" s="106" t="s">
        <v>277</v>
      </c>
      <c r="G7" s="111" t="s">
        <v>346</v>
      </c>
      <c r="H7" s="105" t="s">
        <v>279</v>
      </c>
      <c r="I7" s="106" t="s">
        <v>174</v>
      </c>
      <c r="J7" s="106" t="s">
        <v>280</v>
      </c>
      <c r="K7" s="107" t="s">
        <v>49</v>
      </c>
      <c r="L7" s="202" t="s">
        <v>18</v>
      </c>
    </row>
    <row r="8" spans="1:12" ht="49.5" customHeight="1">
      <c r="A8" s="5">
        <v>4</v>
      </c>
      <c r="B8" s="6"/>
      <c r="C8" s="7"/>
      <c r="D8" s="112" t="s">
        <v>476</v>
      </c>
      <c r="E8" s="113" t="s">
        <v>211</v>
      </c>
      <c r="F8" s="114" t="s">
        <v>13</v>
      </c>
      <c r="G8" s="116" t="s">
        <v>201</v>
      </c>
      <c r="H8" s="96" t="s">
        <v>186</v>
      </c>
      <c r="I8" s="94" t="s">
        <v>161</v>
      </c>
      <c r="J8" s="114" t="s">
        <v>161</v>
      </c>
      <c r="K8" s="115" t="s">
        <v>162</v>
      </c>
      <c r="L8" s="202" t="s">
        <v>18</v>
      </c>
    </row>
    <row r="9" spans="1:12" ht="49.5" customHeight="1">
      <c r="A9" s="5">
        <v>5</v>
      </c>
      <c r="B9" s="6"/>
      <c r="C9" s="12"/>
      <c r="D9" s="112" t="s">
        <v>200</v>
      </c>
      <c r="E9" s="113" t="s">
        <v>185</v>
      </c>
      <c r="F9" s="114" t="s">
        <v>13</v>
      </c>
      <c r="G9" s="116" t="s">
        <v>201</v>
      </c>
      <c r="H9" s="96" t="s">
        <v>186</v>
      </c>
      <c r="I9" s="94" t="s">
        <v>161</v>
      </c>
      <c r="J9" s="114" t="s">
        <v>161</v>
      </c>
      <c r="K9" s="115" t="s">
        <v>162</v>
      </c>
      <c r="L9" s="202" t="s">
        <v>18</v>
      </c>
    </row>
    <row r="10" spans="1:12" ht="49.5" customHeight="1">
      <c r="A10" s="5">
        <v>6</v>
      </c>
      <c r="B10" s="6"/>
      <c r="C10" s="10"/>
      <c r="D10" s="112" t="s">
        <v>204</v>
      </c>
      <c r="E10" s="113" t="s">
        <v>192</v>
      </c>
      <c r="F10" s="114" t="s">
        <v>13</v>
      </c>
      <c r="G10" s="85" t="s">
        <v>205</v>
      </c>
      <c r="H10" s="113" t="s">
        <v>193</v>
      </c>
      <c r="I10" s="114" t="s">
        <v>194</v>
      </c>
      <c r="J10" s="114" t="s">
        <v>149</v>
      </c>
      <c r="K10" s="115" t="s">
        <v>69</v>
      </c>
      <c r="L10" s="202" t="s">
        <v>18</v>
      </c>
    </row>
    <row r="11" spans="1:12" ht="49.5" customHeight="1">
      <c r="A11" s="5">
        <v>7</v>
      </c>
      <c r="B11" s="6"/>
      <c r="C11" s="11"/>
      <c r="D11" s="112" t="s">
        <v>208</v>
      </c>
      <c r="E11" s="113" t="s">
        <v>195</v>
      </c>
      <c r="F11" s="114" t="s">
        <v>184</v>
      </c>
      <c r="G11" s="85" t="s">
        <v>209</v>
      </c>
      <c r="H11" s="113" t="s">
        <v>196</v>
      </c>
      <c r="I11" s="114" t="s">
        <v>197</v>
      </c>
      <c r="J11" s="114" t="s">
        <v>161</v>
      </c>
      <c r="K11" s="115" t="s">
        <v>162</v>
      </c>
      <c r="L11" s="202" t="s">
        <v>18</v>
      </c>
    </row>
    <row r="12" spans="1:12" ht="49.5" customHeight="1">
      <c r="A12" s="5">
        <v>8</v>
      </c>
      <c r="B12" s="6"/>
      <c r="C12" s="12"/>
      <c r="D12" s="108" t="s">
        <v>456</v>
      </c>
      <c r="E12" s="105" t="s">
        <v>457</v>
      </c>
      <c r="F12" s="106" t="s">
        <v>48</v>
      </c>
      <c r="G12" s="111" t="s">
        <v>458</v>
      </c>
      <c r="H12" s="105" t="s">
        <v>459</v>
      </c>
      <c r="I12" s="106" t="s">
        <v>460</v>
      </c>
      <c r="J12" s="106" t="s">
        <v>161</v>
      </c>
      <c r="K12" s="107" t="s">
        <v>162</v>
      </c>
      <c r="L12" s="202" t="s">
        <v>18</v>
      </c>
    </row>
    <row r="13" spans="1:12" ht="49.5" customHeight="1">
      <c r="A13" s="5">
        <v>9</v>
      </c>
      <c r="B13" s="6"/>
      <c r="C13" s="7"/>
      <c r="D13" s="108" t="s">
        <v>423</v>
      </c>
      <c r="E13" s="105" t="s">
        <v>424</v>
      </c>
      <c r="F13" s="106" t="s">
        <v>13</v>
      </c>
      <c r="G13" s="85" t="s">
        <v>425</v>
      </c>
      <c r="H13" s="105" t="s">
        <v>426</v>
      </c>
      <c r="I13" s="106" t="s">
        <v>62</v>
      </c>
      <c r="J13" s="106" t="s">
        <v>62</v>
      </c>
      <c r="K13" s="107" t="s">
        <v>427</v>
      </c>
      <c r="L13" s="202" t="s">
        <v>18</v>
      </c>
    </row>
    <row r="14" spans="1:12" ht="49.5" customHeight="1">
      <c r="A14" s="5">
        <v>10</v>
      </c>
      <c r="B14" s="6"/>
      <c r="C14" s="7"/>
      <c r="D14" s="117" t="s">
        <v>202</v>
      </c>
      <c r="E14" s="96" t="s">
        <v>187</v>
      </c>
      <c r="F14" s="94">
        <v>3</v>
      </c>
      <c r="G14" s="116" t="s">
        <v>203</v>
      </c>
      <c r="H14" s="96" t="s">
        <v>188</v>
      </c>
      <c r="I14" s="94" t="s">
        <v>189</v>
      </c>
      <c r="J14" s="94" t="s">
        <v>190</v>
      </c>
      <c r="K14" s="115" t="s">
        <v>191</v>
      </c>
      <c r="L14" s="202" t="s">
        <v>18</v>
      </c>
    </row>
    <row r="15" spans="1:12" ht="49.5" customHeight="1">
      <c r="A15" s="5">
        <v>11</v>
      </c>
      <c r="B15" s="6"/>
      <c r="C15" s="11"/>
      <c r="D15" s="108" t="s">
        <v>336</v>
      </c>
      <c r="E15" s="105" t="s">
        <v>322</v>
      </c>
      <c r="F15" s="106" t="s">
        <v>48</v>
      </c>
      <c r="G15" s="111" t="s">
        <v>337</v>
      </c>
      <c r="H15" s="105" t="s">
        <v>324</v>
      </c>
      <c r="I15" s="106" t="s">
        <v>325</v>
      </c>
      <c r="J15" s="106" t="s">
        <v>326</v>
      </c>
      <c r="K15" s="107" t="s">
        <v>338</v>
      </c>
      <c r="L15" s="202" t="s">
        <v>18</v>
      </c>
    </row>
    <row r="16" spans="1:12" ht="49.5" customHeight="1">
      <c r="A16" s="5">
        <v>12</v>
      </c>
      <c r="B16" s="6"/>
      <c r="C16" s="10"/>
      <c r="D16" s="108" t="s">
        <v>302</v>
      </c>
      <c r="E16" s="105" t="s">
        <v>303</v>
      </c>
      <c r="F16" s="106" t="s">
        <v>13</v>
      </c>
      <c r="G16" s="111" t="s">
        <v>304</v>
      </c>
      <c r="H16" s="105" t="s">
        <v>39</v>
      </c>
      <c r="I16" s="106" t="s">
        <v>40</v>
      </c>
      <c r="J16" s="106" t="s">
        <v>25</v>
      </c>
      <c r="K16" s="107" t="s">
        <v>26</v>
      </c>
      <c r="L16" s="202" t="s">
        <v>18</v>
      </c>
    </row>
    <row r="17" spans="1:12" ht="49.5" customHeight="1">
      <c r="A17" s="5">
        <v>13</v>
      </c>
      <c r="B17" s="6"/>
      <c r="C17" s="14"/>
      <c r="D17" s="108" t="s">
        <v>343</v>
      </c>
      <c r="E17" s="105" t="s">
        <v>282</v>
      </c>
      <c r="F17" s="106" t="s">
        <v>277</v>
      </c>
      <c r="G17" s="111" t="s">
        <v>344</v>
      </c>
      <c r="H17" s="105" t="s">
        <v>284</v>
      </c>
      <c r="I17" s="106" t="s">
        <v>174</v>
      </c>
      <c r="J17" s="106" t="s">
        <v>280</v>
      </c>
      <c r="K17" s="107" t="s">
        <v>49</v>
      </c>
      <c r="L17" s="202" t="s">
        <v>18</v>
      </c>
    </row>
    <row r="18" spans="1:12" ht="49.5" customHeight="1">
      <c r="A18" s="5">
        <v>14</v>
      </c>
      <c r="B18" s="6"/>
      <c r="C18" s="11"/>
      <c r="D18" s="112" t="s">
        <v>442</v>
      </c>
      <c r="E18" s="113" t="s">
        <v>443</v>
      </c>
      <c r="F18" s="114" t="s">
        <v>13</v>
      </c>
      <c r="G18" s="85" t="s">
        <v>444</v>
      </c>
      <c r="H18" s="113" t="s">
        <v>445</v>
      </c>
      <c r="I18" s="114" t="s">
        <v>446</v>
      </c>
      <c r="J18" s="114" t="s">
        <v>470</v>
      </c>
      <c r="K18" s="115" t="s">
        <v>301</v>
      </c>
      <c r="L18" s="202" t="s">
        <v>18</v>
      </c>
    </row>
    <row r="19" spans="1:12" ht="49.5" customHeight="1">
      <c r="A19" s="5">
        <v>15</v>
      </c>
      <c r="B19" s="6"/>
      <c r="C19" s="11"/>
      <c r="D19" s="112" t="s">
        <v>198</v>
      </c>
      <c r="E19" s="113" t="s">
        <v>146</v>
      </c>
      <c r="F19" s="114" t="s">
        <v>13</v>
      </c>
      <c r="G19" s="85" t="s">
        <v>199</v>
      </c>
      <c r="H19" s="113" t="s">
        <v>147</v>
      </c>
      <c r="I19" s="114" t="s">
        <v>148</v>
      </c>
      <c r="J19" s="114" t="s">
        <v>149</v>
      </c>
      <c r="K19" s="115" t="s">
        <v>28</v>
      </c>
      <c r="L19" s="202" t="s">
        <v>18</v>
      </c>
    </row>
    <row r="20" spans="1:12" ht="49.5" customHeight="1">
      <c r="A20" s="5">
        <v>16</v>
      </c>
      <c r="B20" s="6"/>
      <c r="C20" s="10"/>
      <c r="D20" s="108" t="s">
        <v>305</v>
      </c>
      <c r="E20" s="105" t="s">
        <v>306</v>
      </c>
      <c r="F20" s="106" t="s">
        <v>48</v>
      </c>
      <c r="G20" s="111" t="s">
        <v>307</v>
      </c>
      <c r="H20" s="105" t="s">
        <v>308</v>
      </c>
      <c r="I20" s="106" t="s">
        <v>309</v>
      </c>
      <c r="J20" s="106" t="s">
        <v>310</v>
      </c>
      <c r="K20" s="107" t="s">
        <v>67</v>
      </c>
      <c r="L20" s="202" t="s">
        <v>18</v>
      </c>
    </row>
    <row r="21" spans="1:12" ht="49.5" customHeight="1">
      <c r="A21" s="5">
        <v>17</v>
      </c>
      <c r="B21" s="6"/>
      <c r="C21" s="12"/>
      <c r="D21" s="109" t="s">
        <v>296</v>
      </c>
      <c r="E21" s="91" t="s">
        <v>297</v>
      </c>
      <c r="F21" s="92" t="s">
        <v>13</v>
      </c>
      <c r="G21" s="110" t="s">
        <v>298</v>
      </c>
      <c r="H21" s="91" t="s">
        <v>299</v>
      </c>
      <c r="I21" s="92" t="s">
        <v>300</v>
      </c>
      <c r="J21" s="106" t="s">
        <v>470</v>
      </c>
      <c r="K21" s="107" t="s">
        <v>301</v>
      </c>
      <c r="L21" s="202" t="s">
        <v>18</v>
      </c>
    </row>
    <row r="22" spans="1:12" ht="49.5" customHeight="1">
      <c r="A22" s="5">
        <v>18</v>
      </c>
      <c r="B22" s="6"/>
      <c r="C22" s="10"/>
      <c r="D22" s="112" t="s">
        <v>206</v>
      </c>
      <c r="E22" s="96" t="s">
        <v>42</v>
      </c>
      <c r="F22" s="114" t="s">
        <v>13</v>
      </c>
      <c r="G22" s="85" t="s">
        <v>207</v>
      </c>
      <c r="H22" s="113" t="s">
        <v>44</v>
      </c>
      <c r="I22" s="114" t="s">
        <v>45</v>
      </c>
      <c r="J22" s="114" t="s">
        <v>46</v>
      </c>
      <c r="K22" s="115" t="s">
        <v>53</v>
      </c>
      <c r="L22" s="202" t="s">
        <v>18</v>
      </c>
    </row>
    <row r="23" spans="1:12" ht="49.5" customHeight="1">
      <c r="A23" s="5">
        <v>19</v>
      </c>
      <c r="B23" s="6"/>
      <c r="C23" s="14"/>
      <c r="D23" s="112" t="s">
        <v>440</v>
      </c>
      <c r="E23" s="113" t="s">
        <v>55</v>
      </c>
      <c r="F23" s="114" t="s">
        <v>48</v>
      </c>
      <c r="G23" s="85" t="s">
        <v>441</v>
      </c>
      <c r="H23" s="113" t="s">
        <v>57</v>
      </c>
      <c r="I23" s="114" t="s">
        <v>58</v>
      </c>
      <c r="J23" s="114" t="s">
        <v>25</v>
      </c>
      <c r="K23" s="115" t="s">
        <v>27</v>
      </c>
      <c r="L23" s="202" t="s">
        <v>18</v>
      </c>
    </row>
    <row r="24" spans="1:12" ht="49.5" customHeight="1">
      <c r="A24" s="5">
        <v>20</v>
      </c>
      <c r="B24" s="6"/>
      <c r="C24" s="11"/>
      <c r="D24" s="112" t="s">
        <v>267</v>
      </c>
      <c r="E24" s="113" t="s">
        <v>263</v>
      </c>
      <c r="F24" s="114">
        <v>2</v>
      </c>
      <c r="G24" s="85" t="s">
        <v>269</v>
      </c>
      <c r="H24" s="113" t="s">
        <v>264</v>
      </c>
      <c r="I24" s="114" t="s">
        <v>40</v>
      </c>
      <c r="J24" s="114" t="s">
        <v>265</v>
      </c>
      <c r="K24" s="115" t="s">
        <v>266</v>
      </c>
      <c r="L24" s="202" t="s">
        <v>18</v>
      </c>
    </row>
    <row r="25" spans="1:12" ht="49.5" customHeight="1">
      <c r="A25" s="5">
        <v>21</v>
      </c>
      <c r="B25" s="6"/>
      <c r="C25" s="11"/>
      <c r="D25" s="108" t="s">
        <v>339</v>
      </c>
      <c r="E25" s="105" t="s">
        <v>317</v>
      </c>
      <c r="F25" s="106" t="s">
        <v>48</v>
      </c>
      <c r="G25" s="111" t="s">
        <v>340</v>
      </c>
      <c r="H25" s="105" t="s">
        <v>319</v>
      </c>
      <c r="I25" s="106" t="s">
        <v>61</v>
      </c>
      <c r="J25" s="106" t="s">
        <v>320</v>
      </c>
      <c r="K25" s="107" t="s">
        <v>341</v>
      </c>
      <c r="L25" s="202" t="s">
        <v>18</v>
      </c>
    </row>
    <row r="26" spans="1:12" ht="49.5" customHeight="1">
      <c r="A26" s="5">
        <v>22</v>
      </c>
      <c r="B26" s="6"/>
      <c r="C26" s="11"/>
      <c r="D26" s="112" t="s">
        <v>453</v>
      </c>
      <c r="E26" s="113" t="s">
        <v>60</v>
      </c>
      <c r="F26" s="114" t="s">
        <v>48</v>
      </c>
      <c r="G26" s="85" t="s">
        <v>477</v>
      </c>
      <c r="H26" s="113" t="s">
        <v>66</v>
      </c>
      <c r="I26" s="114" t="s">
        <v>430</v>
      </c>
      <c r="J26" s="114" t="s">
        <v>46</v>
      </c>
      <c r="K26" s="115" t="s">
        <v>53</v>
      </c>
      <c r="L26" s="202" t="s">
        <v>18</v>
      </c>
    </row>
    <row r="27" spans="1:12" ht="49.5" customHeight="1">
      <c r="A27" s="5">
        <v>23</v>
      </c>
      <c r="B27" s="6"/>
      <c r="C27" s="11"/>
      <c r="D27" s="112" t="s">
        <v>434</v>
      </c>
      <c r="E27" s="113" t="s">
        <v>435</v>
      </c>
      <c r="F27" s="114" t="s">
        <v>13</v>
      </c>
      <c r="G27" s="85" t="s">
        <v>436</v>
      </c>
      <c r="H27" s="113" t="s">
        <v>437</v>
      </c>
      <c r="I27" s="114" t="s">
        <v>438</v>
      </c>
      <c r="J27" s="114" t="s">
        <v>25</v>
      </c>
      <c r="K27" s="115" t="s">
        <v>439</v>
      </c>
      <c r="L27" s="202" t="s">
        <v>18</v>
      </c>
    </row>
    <row r="28" spans="1:12" ht="49.5" customHeight="1">
      <c r="A28" s="5">
        <v>24</v>
      </c>
      <c r="B28" s="6"/>
      <c r="C28" s="11"/>
      <c r="D28" s="108" t="s">
        <v>428</v>
      </c>
      <c r="E28" s="105" t="s">
        <v>64</v>
      </c>
      <c r="F28" s="106" t="s">
        <v>13</v>
      </c>
      <c r="G28" s="85" t="s">
        <v>429</v>
      </c>
      <c r="H28" s="105" t="s">
        <v>66</v>
      </c>
      <c r="I28" s="106" t="s">
        <v>430</v>
      </c>
      <c r="J28" s="106" t="s">
        <v>25</v>
      </c>
      <c r="K28" s="107" t="s">
        <v>67</v>
      </c>
      <c r="L28" s="202" t="s">
        <v>18</v>
      </c>
    </row>
    <row r="29" spans="1:12" ht="7.5" customHeight="1"/>
    <row r="30" spans="1:12" ht="24.75" customHeight="1">
      <c r="D30" s="18" t="s">
        <v>70</v>
      </c>
      <c r="E30" s="18"/>
      <c r="F30" s="18"/>
      <c r="G30" s="18"/>
      <c r="H30" s="19"/>
      <c r="I30" s="20" t="s">
        <v>235</v>
      </c>
    </row>
    <row r="31" spans="1:12" ht="18.75" customHeight="1">
      <c r="D31" s="18"/>
      <c r="E31" s="18"/>
      <c r="F31" s="18"/>
      <c r="G31" s="18"/>
      <c r="H31" s="19"/>
      <c r="I31" s="20"/>
    </row>
    <row r="32" spans="1:12" ht="24.75" customHeight="1">
      <c r="D32" s="18" t="s">
        <v>71</v>
      </c>
      <c r="E32" s="18"/>
      <c r="F32" s="18"/>
      <c r="G32" s="18"/>
      <c r="H32" s="19"/>
      <c r="I32" s="20" t="s">
        <v>72</v>
      </c>
    </row>
    <row r="33" spans="4:9" ht="15.75" customHeight="1">
      <c r="D33" s="18"/>
      <c r="E33" s="18"/>
      <c r="F33" s="18"/>
      <c r="G33" s="18"/>
      <c r="H33" s="19"/>
      <c r="I33" s="20"/>
    </row>
    <row r="34" spans="4:9" ht="24.75" customHeight="1">
      <c r="D34" s="18" t="s">
        <v>73</v>
      </c>
      <c r="E34" s="18"/>
      <c r="F34" s="18"/>
      <c r="G34" s="18"/>
      <c r="H34" s="19"/>
      <c r="I34" s="20" t="s">
        <v>236</v>
      </c>
    </row>
    <row r="35" spans="4:9" ht="15" customHeight="1">
      <c r="D35" s="18"/>
      <c r="E35" s="18"/>
      <c r="F35" s="18"/>
      <c r="G35" s="18"/>
      <c r="H35" s="19"/>
      <c r="I35" s="20"/>
    </row>
    <row r="36" spans="4:9" ht="24.75" customHeight="1">
      <c r="D36" s="18" t="s">
        <v>74</v>
      </c>
      <c r="E36" s="18"/>
      <c r="F36" s="18"/>
      <c r="G36" s="18"/>
      <c r="H36" s="19"/>
      <c r="I36" s="20" t="s">
        <v>237</v>
      </c>
    </row>
  </sheetData>
  <protectedRanges>
    <protectedRange sqref="K29" name="Диапазон1_3_1_1_3_11_1_1_3_1_1_2_2_1_1"/>
  </protectedRanges>
  <autoFilter ref="A4:L28"/>
  <sortState ref="A5:L32">
    <sortCondition ref="D5:D32"/>
  </sortState>
  <mergeCells count="2">
    <mergeCell ref="A1:L1"/>
    <mergeCell ref="A2:L2"/>
  </mergeCells>
  <conditionalFormatting sqref="F9:I12">
    <cfRule type="timePeriod" dxfId="186" priority="3" timePeriod="thisWeek">
      <formula>AND(TODAY()-ROUNDDOWN(F9,0)&lt;=WEEKDAY(TODAY())-1,ROUNDDOWN(F9,0)-TODAY()&lt;=7-WEEKDAY(TODAY()))</formula>
    </cfRule>
  </conditionalFormatting>
  <conditionalFormatting sqref="F9:I12">
    <cfRule type="timePeriod" dxfId="185" priority="2" stopIfTrue="1" timePeriod="last7Days">
      <formula>AND(TODAY()-FLOOR(F9,1)&lt;=6,FLOOR(F9,1)&lt;=TODAY())</formula>
    </cfRule>
  </conditionalFormatting>
  <pageMargins left="0.19685039370078741" right="0.19685039370078741" top="0.35433070866141736" bottom="0.35433070866141736" header="0.31496062992125984" footer="0.31496062992125984"/>
  <pageSetup paperSize="9" scale="64" fitToHeight="5" orientation="portrait" r:id="rId1"/>
  <rowBreaks count="1" manualBreakCount="1">
    <brk id="22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F14"/>
  <sheetViews>
    <sheetView view="pageBreakPreview" zoomScale="80" zoomScaleSheetLayoutView="80" workbookViewId="0">
      <selection activeCell="O11" sqref="O11"/>
    </sheetView>
  </sheetViews>
  <sheetFormatPr defaultColWidth="9.140625" defaultRowHeight="15"/>
  <cols>
    <col min="1" max="1" width="4.85546875" style="145" customWidth="1"/>
    <col min="2" max="2" width="6.140625" style="145" hidden="1" customWidth="1"/>
    <col min="3" max="3" width="4.85546875" style="145" hidden="1" customWidth="1"/>
    <col min="4" max="4" width="20.7109375" style="145" customWidth="1"/>
    <col min="5" max="5" width="8.28515625" style="145" hidden="1" customWidth="1"/>
    <col min="6" max="6" width="5.85546875" style="145" hidden="1" customWidth="1"/>
    <col min="7" max="7" width="38.140625" style="145" customWidth="1"/>
    <col min="8" max="8" width="10.42578125" style="145" hidden="1" customWidth="1"/>
    <col min="9" max="9" width="19" style="145" hidden="1" customWidth="1"/>
    <col min="10" max="10" width="12.7109375" style="145" hidden="1" customWidth="1"/>
    <col min="11" max="11" width="22.28515625" style="145" customWidth="1"/>
    <col min="12" max="12" width="6.140625" style="145" customWidth="1"/>
    <col min="13" max="13" width="9.140625" style="145" customWidth="1"/>
    <col min="14" max="14" width="3.7109375" style="145" customWidth="1"/>
    <col min="15" max="15" width="6.140625" style="145" customWidth="1"/>
    <col min="16" max="16" width="9.140625" style="145" customWidth="1"/>
    <col min="17" max="17" width="3.7109375" style="145" customWidth="1"/>
    <col min="18" max="18" width="6.28515625" style="145" customWidth="1"/>
    <col min="19" max="19" width="8.85546875" style="145" customWidth="1"/>
    <col min="20" max="20" width="3.7109375" style="145" customWidth="1"/>
    <col min="21" max="21" width="6.28515625" style="145" customWidth="1"/>
    <col min="22" max="22" width="8.85546875" style="145" customWidth="1"/>
    <col min="23" max="23" width="3.7109375" style="145" customWidth="1"/>
    <col min="24" max="24" width="6.28515625" style="145" customWidth="1"/>
    <col min="25" max="25" width="9.140625" style="145" customWidth="1"/>
    <col min="26" max="26" width="3.7109375" style="145" customWidth="1"/>
    <col min="27" max="27" width="4.85546875" style="145" customWidth="1"/>
    <col min="28" max="28" width="4.85546875" style="145" hidden="1" customWidth="1"/>
    <col min="29" max="29" width="7.42578125" style="145" customWidth="1"/>
    <col min="30" max="30" width="1.28515625" style="145" hidden="1" customWidth="1"/>
    <col min="31" max="31" width="10.140625" style="145" customWidth="1"/>
    <col min="32" max="32" width="7.5703125" style="145" customWidth="1"/>
    <col min="33" max="16384" width="9.140625" style="145"/>
  </cols>
  <sheetData>
    <row r="1" spans="1:32" ht="67.5" customHeight="1">
      <c r="A1" s="220" t="s">
        <v>271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.95" customHeight="1">
      <c r="A2" s="243" t="s">
        <v>76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3"/>
      <c r="AE2" s="243"/>
      <c r="AF2" s="243"/>
    </row>
    <row r="3" spans="1:32" ht="20.25" customHeight="1">
      <c r="A3" s="244" t="s">
        <v>290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</row>
    <row r="4" spans="1:32" ht="20.25" customHeight="1">
      <c r="A4" s="217" t="s">
        <v>78</v>
      </c>
      <c r="B4" s="217"/>
      <c r="C4" s="217"/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</row>
    <row r="5" spans="1:32" ht="19.149999999999999" customHeight="1">
      <c r="A5" s="246" t="s">
        <v>294</v>
      </c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X5" s="246"/>
      <c r="Y5" s="246"/>
      <c r="Z5" s="246"/>
      <c r="AA5" s="246"/>
      <c r="AB5" s="246"/>
      <c r="AC5" s="246"/>
      <c r="AD5" s="246"/>
      <c r="AE5" s="246"/>
      <c r="AF5" s="246"/>
    </row>
    <row r="6" spans="1:32" ht="19.149999999999999" customHeight="1"/>
    <row r="7" spans="1:32" ht="15" customHeight="1">
      <c r="A7" s="25" t="s">
        <v>1</v>
      </c>
      <c r="B7" s="26"/>
      <c r="C7" s="26"/>
      <c r="D7" s="27"/>
      <c r="E7" s="28"/>
      <c r="F7" s="28"/>
      <c r="G7" s="28"/>
      <c r="H7" s="28"/>
      <c r="I7" s="29"/>
      <c r="J7" s="29"/>
      <c r="K7" s="30"/>
      <c r="L7" s="31"/>
      <c r="M7" s="32"/>
      <c r="N7" s="33"/>
      <c r="O7" s="31"/>
      <c r="P7" s="32"/>
      <c r="Q7" s="33"/>
      <c r="R7" s="31"/>
      <c r="S7" s="34"/>
      <c r="T7" s="33"/>
      <c r="U7" s="31"/>
      <c r="V7" s="34"/>
      <c r="W7" s="33"/>
      <c r="X7" s="31"/>
      <c r="Y7" s="34"/>
      <c r="Z7" s="33"/>
      <c r="AA7" s="33"/>
      <c r="AB7" s="33"/>
      <c r="AC7" s="33"/>
      <c r="AD7" s="33"/>
      <c r="AE7" s="87" t="s">
        <v>145</v>
      </c>
      <c r="AF7" s="36"/>
    </row>
    <row r="8" spans="1:32" ht="20.100000000000001" customHeight="1">
      <c r="A8" s="218" t="s">
        <v>79</v>
      </c>
      <c r="B8" s="216"/>
      <c r="C8" s="216" t="s">
        <v>3</v>
      </c>
      <c r="D8" s="212" t="s">
        <v>80</v>
      </c>
      <c r="E8" s="212" t="s">
        <v>5</v>
      </c>
      <c r="F8" s="218" t="s">
        <v>6</v>
      </c>
      <c r="G8" s="212" t="s">
        <v>81</v>
      </c>
      <c r="H8" s="212" t="s">
        <v>5</v>
      </c>
      <c r="I8" s="212" t="s">
        <v>8</v>
      </c>
      <c r="J8" s="37"/>
      <c r="K8" s="212" t="s">
        <v>10</v>
      </c>
      <c r="L8" s="213" t="s">
        <v>97</v>
      </c>
      <c r="M8" s="213"/>
      <c r="N8" s="213"/>
      <c r="O8" s="213" t="s">
        <v>82</v>
      </c>
      <c r="P8" s="213"/>
      <c r="Q8" s="213"/>
      <c r="R8" s="213" t="s">
        <v>83</v>
      </c>
      <c r="S8" s="213"/>
      <c r="T8" s="213"/>
      <c r="U8" s="213" t="s">
        <v>98</v>
      </c>
      <c r="V8" s="213"/>
      <c r="W8" s="213"/>
      <c r="X8" s="213" t="s">
        <v>84</v>
      </c>
      <c r="Y8" s="213"/>
      <c r="Z8" s="213"/>
      <c r="AA8" s="216" t="s">
        <v>85</v>
      </c>
      <c r="AB8" s="216" t="s">
        <v>86</v>
      </c>
      <c r="AC8" s="218" t="s">
        <v>87</v>
      </c>
      <c r="AD8" s="219" t="s">
        <v>88</v>
      </c>
      <c r="AE8" s="211" t="s">
        <v>89</v>
      </c>
      <c r="AF8" s="212" t="s">
        <v>90</v>
      </c>
    </row>
    <row r="9" spans="1:32" ht="39.950000000000003" customHeight="1">
      <c r="A9" s="218"/>
      <c r="B9" s="216"/>
      <c r="C9" s="216"/>
      <c r="D9" s="212"/>
      <c r="E9" s="212"/>
      <c r="F9" s="218"/>
      <c r="G9" s="212"/>
      <c r="H9" s="212"/>
      <c r="I9" s="212"/>
      <c r="J9" s="37"/>
      <c r="K9" s="212"/>
      <c r="L9" s="38" t="s">
        <v>91</v>
      </c>
      <c r="M9" s="39" t="s">
        <v>92</v>
      </c>
      <c r="N9" s="40" t="s">
        <v>79</v>
      </c>
      <c r="O9" s="38" t="s">
        <v>91</v>
      </c>
      <c r="P9" s="39" t="s">
        <v>92</v>
      </c>
      <c r="Q9" s="40" t="s">
        <v>79</v>
      </c>
      <c r="R9" s="38" t="s">
        <v>91</v>
      </c>
      <c r="S9" s="39" t="s">
        <v>92</v>
      </c>
      <c r="T9" s="40" t="s">
        <v>79</v>
      </c>
      <c r="U9" s="38" t="s">
        <v>91</v>
      </c>
      <c r="V9" s="39" t="s">
        <v>92</v>
      </c>
      <c r="W9" s="40" t="s">
        <v>79</v>
      </c>
      <c r="X9" s="38" t="s">
        <v>91</v>
      </c>
      <c r="Y9" s="39" t="s">
        <v>92</v>
      </c>
      <c r="Z9" s="40" t="s">
        <v>79</v>
      </c>
      <c r="AA9" s="216"/>
      <c r="AB9" s="216"/>
      <c r="AC9" s="218"/>
      <c r="AD9" s="219"/>
      <c r="AE9" s="211"/>
      <c r="AF9" s="212"/>
    </row>
    <row r="10" spans="1:32" ht="50.45" customHeight="1">
      <c r="A10" s="41" t="s">
        <v>93</v>
      </c>
      <c r="B10" s="88"/>
      <c r="C10" s="89"/>
      <c r="D10" s="13" t="s">
        <v>285</v>
      </c>
      <c r="E10" s="91" t="s">
        <v>286</v>
      </c>
      <c r="F10" s="92" t="s">
        <v>48</v>
      </c>
      <c r="G10" s="16" t="s">
        <v>287</v>
      </c>
      <c r="H10" s="91" t="s">
        <v>288</v>
      </c>
      <c r="I10" s="92" t="s">
        <v>289</v>
      </c>
      <c r="J10" s="92" t="s">
        <v>25</v>
      </c>
      <c r="K10" s="93" t="s">
        <v>19</v>
      </c>
      <c r="L10" s="46">
        <v>310</v>
      </c>
      <c r="M10" s="47">
        <f>L10/4.6-IF($AA10=1,2,IF($AA10=2,3,0))</f>
        <v>67.391304347826093</v>
      </c>
      <c r="N10" s="48"/>
      <c r="O10" s="46">
        <v>312.5</v>
      </c>
      <c r="P10" s="47">
        <f>O10/4.6-IF($AA10=1,2,IF($AA10=2,3,0))</f>
        <v>67.934782608695656</v>
      </c>
      <c r="Q10" s="48"/>
      <c r="R10" s="46">
        <v>317</v>
      </c>
      <c r="S10" s="47">
        <f>R10/4.6-IF($AA10=1,2,IF($AA10=2,3,0))</f>
        <v>68.913043478260875</v>
      </c>
      <c r="T10" s="48"/>
      <c r="U10" s="46">
        <v>306</v>
      </c>
      <c r="V10" s="47">
        <f>U10/4.6-IF($AA10=1,2,IF($AA10=2,3,0))</f>
        <v>66.521739130434781</v>
      </c>
      <c r="W10" s="48"/>
      <c r="X10" s="46">
        <v>293.5</v>
      </c>
      <c r="Y10" s="47">
        <f>X10/4.6-IF($AA10=1,2,IF($AA10=2,3,0))</f>
        <v>63.804347826086961</v>
      </c>
      <c r="Z10" s="48"/>
      <c r="AA10" s="37"/>
      <c r="AB10" s="49"/>
      <c r="AC10" s="46">
        <f>L10+R10+X10+O10+U10</f>
        <v>1539</v>
      </c>
      <c r="AD10" s="47"/>
      <c r="AE10" s="47">
        <f>ROUND(SUM(M10,S10,Y10,P10,V10)/5,3)</f>
        <v>66.912999999999997</v>
      </c>
      <c r="AF10" s="50" t="s">
        <v>93</v>
      </c>
    </row>
    <row r="11" spans="1:32" ht="38.25" customHeight="1"/>
    <row r="12" spans="1:32" ht="33" customHeight="1">
      <c r="D12" s="24" t="s">
        <v>94</v>
      </c>
      <c r="E12" s="24"/>
      <c r="F12" s="24"/>
      <c r="G12" s="24"/>
      <c r="H12" s="51"/>
      <c r="I12" s="52"/>
      <c r="J12" s="51"/>
      <c r="K12" s="53" t="s">
        <v>235</v>
      </c>
    </row>
    <row r="13" spans="1:32" ht="33" customHeight="1">
      <c r="D13" s="24"/>
      <c r="E13" s="24"/>
      <c r="F13" s="24"/>
      <c r="G13" s="24"/>
      <c r="H13" s="51"/>
      <c r="I13" s="52"/>
      <c r="J13" s="51"/>
      <c r="K13" s="53"/>
    </row>
    <row r="14" spans="1:32" ht="33" customHeight="1">
      <c r="D14" s="24" t="s">
        <v>71</v>
      </c>
      <c r="E14" s="24"/>
      <c r="F14" s="24"/>
      <c r="G14" s="24"/>
      <c r="H14" s="24"/>
      <c r="I14" s="24"/>
      <c r="J14" s="24"/>
      <c r="K14" s="53" t="s">
        <v>95</v>
      </c>
    </row>
  </sheetData>
  <protectedRanges>
    <protectedRange sqref="K12:K13" name="Диапазон1_3_1_1_3_11_1_1_3_1_1_2_1_3_3_1_1_4_1_1_2_1_2"/>
    <protectedRange sqref="K14" name="Диапазон1_3_1_1_3_11_1_1_3_1_1_2_1_3_3_1_1_4_1_1_2_1_1_1"/>
  </protectedRanges>
  <mergeCells count="26">
    <mergeCell ref="A1:AF1"/>
    <mergeCell ref="A2:AF2"/>
    <mergeCell ref="A3:AF3"/>
    <mergeCell ref="A4:AF4"/>
    <mergeCell ref="A5:AF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AF8:AF9"/>
    <mergeCell ref="K8:K9"/>
    <mergeCell ref="L8:N8"/>
    <mergeCell ref="O8:Q8"/>
    <mergeCell ref="R8:T8"/>
    <mergeCell ref="U8:W8"/>
    <mergeCell ref="X8:Z8"/>
    <mergeCell ref="AA8:AA9"/>
    <mergeCell ref="AB8:AB9"/>
    <mergeCell ref="AC8:AC9"/>
    <mergeCell ref="AD8:AD9"/>
    <mergeCell ref="AE8:AE9"/>
  </mergeCells>
  <pageMargins left="0.19685039370078741" right="0.15748031496062992" top="0.35" bottom="0.59055118110236227" header="0.23622047244094491" footer="0.15748031496062992"/>
  <pageSetup paperSize="9" scale="68" orientation="landscape" r:id="rId1"/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H19"/>
  <sheetViews>
    <sheetView view="pageBreakPreview" topLeftCell="A7" zoomScale="75" zoomScaleNormal="100" zoomScaleSheetLayoutView="75" workbookViewId="0">
      <selection activeCell="G10" sqref="G10:G12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49.5" customHeight="1">
      <c r="A1" s="220" t="s">
        <v>295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10" t="s">
        <v>272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</row>
    <row r="5" spans="1:34" ht="21" customHeight="1">
      <c r="A5" s="214" t="s">
        <v>108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21" customHeight="1">
      <c r="A6" s="21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</row>
    <row r="7" spans="1:34" ht="19.149999999999999" customHeight="1">
      <c r="A7" s="217" t="s">
        <v>332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19.149999999999999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</row>
    <row r="9" spans="1:34" ht="15" customHeight="1">
      <c r="A9" s="25" t="s">
        <v>1</v>
      </c>
      <c r="B9" s="30"/>
      <c r="C9" s="30"/>
      <c r="D9" s="28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2"/>
      <c r="T9" s="33"/>
      <c r="U9" s="33"/>
      <c r="V9" s="31"/>
      <c r="W9" s="34"/>
      <c r="X9" s="33"/>
      <c r="Y9" s="31"/>
      <c r="Z9" s="31"/>
      <c r="AA9" s="34"/>
      <c r="AB9" s="33"/>
      <c r="AC9" s="33"/>
      <c r="AD9" s="33"/>
      <c r="AE9" s="33"/>
      <c r="AF9" s="33"/>
      <c r="AG9" s="87" t="s">
        <v>145</v>
      </c>
      <c r="AH9" s="36"/>
    </row>
    <row r="10" spans="1:34" ht="20.100000000000001" customHeight="1">
      <c r="A10" s="225" t="s">
        <v>79</v>
      </c>
      <c r="B10" s="225"/>
      <c r="C10" s="225" t="s">
        <v>3</v>
      </c>
      <c r="D10" s="237" t="s">
        <v>80</v>
      </c>
      <c r="E10" s="237" t="s">
        <v>5</v>
      </c>
      <c r="F10" s="225" t="s">
        <v>6</v>
      </c>
      <c r="G10" s="237" t="s">
        <v>81</v>
      </c>
      <c r="H10" s="237" t="s">
        <v>5</v>
      </c>
      <c r="I10" s="237" t="s">
        <v>8</v>
      </c>
      <c r="J10" s="54"/>
      <c r="K10" s="237" t="s">
        <v>10</v>
      </c>
      <c r="L10" s="238" t="s">
        <v>82</v>
      </c>
      <c r="M10" s="238"/>
      <c r="N10" s="238"/>
      <c r="O10" s="238" t="s">
        <v>99</v>
      </c>
      <c r="P10" s="238"/>
      <c r="Q10" s="238"/>
      <c r="R10" s="238" t="s">
        <v>98</v>
      </c>
      <c r="S10" s="238"/>
      <c r="T10" s="238"/>
      <c r="U10" s="239" t="s">
        <v>169</v>
      </c>
      <c r="V10" s="228" t="s">
        <v>84</v>
      </c>
      <c r="W10" s="229"/>
      <c r="X10" s="229"/>
      <c r="Y10" s="229"/>
      <c r="Z10" s="229"/>
      <c r="AA10" s="229"/>
      <c r="AB10" s="230"/>
      <c r="AC10" s="231" t="s">
        <v>85</v>
      </c>
      <c r="AD10" s="234" t="s">
        <v>86</v>
      </c>
      <c r="AE10" s="225" t="s">
        <v>87</v>
      </c>
      <c r="AF10" s="226" t="s">
        <v>100</v>
      </c>
      <c r="AG10" s="227" t="s">
        <v>89</v>
      </c>
      <c r="AH10" s="227" t="s">
        <v>90</v>
      </c>
    </row>
    <row r="11" spans="1:34" ht="20.100000000000001" customHeight="1">
      <c r="A11" s="225"/>
      <c r="B11" s="225"/>
      <c r="C11" s="225"/>
      <c r="D11" s="237"/>
      <c r="E11" s="237"/>
      <c r="F11" s="225"/>
      <c r="G11" s="237"/>
      <c r="H11" s="237"/>
      <c r="I11" s="237"/>
      <c r="J11" s="54"/>
      <c r="K11" s="237"/>
      <c r="L11" s="228" t="s">
        <v>101</v>
      </c>
      <c r="M11" s="229"/>
      <c r="N11" s="229"/>
      <c r="O11" s="229"/>
      <c r="P11" s="229"/>
      <c r="Q11" s="229"/>
      <c r="R11" s="229"/>
      <c r="S11" s="229"/>
      <c r="T11" s="230"/>
      <c r="U11" s="240"/>
      <c r="V11" s="228" t="s">
        <v>102</v>
      </c>
      <c r="W11" s="229"/>
      <c r="X11" s="229"/>
      <c r="Y11" s="229"/>
      <c r="Z11" s="229"/>
      <c r="AA11" s="229"/>
      <c r="AB11" s="230"/>
      <c r="AC11" s="232"/>
      <c r="AD11" s="235"/>
      <c r="AE11" s="225"/>
      <c r="AF11" s="226"/>
      <c r="AG11" s="227"/>
      <c r="AH11" s="227"/>
    </row>
    <row r="12" spans="1:34" ht="82.5" customHeight="1">
      <c r="A12" s="225"/>
      <c r="B12" s="225"/>
      <c r="C12" s="225"/>
      <c r="D12" s="237"/>
      <c r="E12" s="237"/>
      <c r="F12" s="225"/>
      <c r="G12" s="237"/>
      <c r="H12" s="237"/>
      <c r="I12" s="237"/>
      <c r="J12" s="54"/>
      <c r="K12" s="237"/>
      <c r="L12" s="55" t="s">
        <v>91</v>
      </c>
      <c r="M12" s="56" t="s">
        <v>92</v>
      </c>
      <c r="N12" s="57" t="s">
        <v>79</v>
      </c>
      <c r="O12" s="55" t="s">
        <v>91</v>
      </c>
      <c r="P12" s="56" t="s">
        <v>92</v>
      </c>
      <c r="Q12" s="57" t="s">
        <v>79</v>
      </c>
      <c r="R12" s="55" t="s">
        <v>91</v>
      </c>
      <c r="S12" s="56" t="s">
        <v>92</v>
      </c>
      <c r="T12" s="57" t="s">
        <v>79</v>
      </c>
      <c r="U12" s="241"/>
      <c r="V12" s="38" t="s">
        <v>103</v>
      </c>
      <c r="W12" s="38" t="s">
        <v>104</v>
      </c>
      <c r="X12" s="38" t="s">
        <v>105</v>
      </c>
      <c r="Y12" s="38" t="s">
        <v>106</v>
      </c>
      <c r="Z12" s="38" t="s">
        <v>91</v>
      </c>
      <c r="AA12" s="56" t="s">
        <v>92</v>
      </c>
      <c r="AB12" s="57" t="s">
        <v>79</v>
      </c>
      <c r="AC12" s="233"/>
      <c r="AD12" s="236"/>
      <c r="AE12" s="225"/>
      <c r="AF12" s="226"/>
      <c r="AG12" s="227"/>
      <c r="AH12" s="227"/>
    </row>
    <row r="13" spans="1:34" ht="59.25" customHeight="1">
      <c r="A13" s="41">
        <v>1</v>
      </c>
      <c r="B13" s="88"/>
      <c r="C13" s="89"/>
      <c r="D13" s="122" t="s">
        <v>170</v>
      </c>
      <c r="E13" s="78" t="s">
        <v>171</v>
      </c>
      <c r="F13" s="79">
        <v>1</v>
      </c>
      <c r="G13" s="146" t="s">
        <v>172</v>
      </c>
      <c r="H13" s="78" t="s">
        <v>173</v>
      </c>
      <c r="I13" s="79" t="s">
        <v>174</v>
      </c>
      <c r="J13" s="79" t="s">
        <v>175</v>
      </c>
      <c r="K13" s="80" t="s">
        <v>49</v>
      </c>
      <c r="L13" s="46">
        <v>190.5</v>
      </c>
      <c r="M13" s="58">
        <f>L13/2.7-IF($AC13=1,0.5,IF($AC13=2,1.5,0))</f>
        <v>70.555555555555557</v>
      </c>
      <c r="N13" s="59">
        <f>RANK(M13,M$13:M$15,0)</f>
        <v>1</v>
      </c>
      <c r="O13" s="46">
        <v>200.5</v>
      </c>
      <c r="P13" s="58">
        <f>O13/2.7-IF($AC13=1,0.5,IF($AC13=2,1.5,0))</f>
        <v>74.259259259259252</v>
      </c>
      <c r="Q13" s="59">
        <f>RANK(P13,P$13:P$15,0)</f>
        <v>1</v>
      </c>
      <c r="R13" s="46">
        <v>200.5</v>
      </c>
      <c r="S13" s="58">
        <f>R13/2.7-IF($AC13=1,0.5,IF($AC13=2,1.5,0))</f>
        <v>74.259259259259252</v>
      </c>
      <c r="T13" s="59">
        <f>RANK(S13,S$13:S$15,0)</f>
        <v>1</v>
      </c>
      <c r="U13" s="47">
        <f>(M13+P13+S13)/3</f>
        <v>73.024691358024697</v>
      </c>
      <c r="V13" s="60">
        <v>7.5</v>
      </c>
      <c r="W13" s="60">
        <v>7.4</v>
      </c>
      <c r="X13" s="60">
        <v>7</v>
      </c>
      <c r="Y13" s="60">
        <v>7.4</v>
      </c>
      <c r="Z13" s="46">
        <f>SUM(V13:Y13)</f>
        <v>29.299999999999997</v>
      </c>
      <c r="AA13" s="47">
        <f>Z13/0.4-IF($AC13=1,0.5,IF($AC13=2,1.5,0))</f>
        <v>73.249999999999986</v>
      </c>
      <c r="AB13" s="59">
        <f>RANK(AA13,AA$13:AA$15,0)</f>
        <v>1</v>
      </c>
      <c r="AC13" s="61"/>
      <c r="AD13" s="61"/>
      <c r="AE13" s="46">
        <f>L13+O13+R13+Z13</f>
        <v>620.79999999999995</v>
      </c>
      <c r="AF13" s="62"/>
      <c r="AG13" s="47">
        <f>(U13+AA13)/2</f>
        <v>73.137345679012341</v>
      </c>
      <c r="AH13" s="63" t="s">
        <v>93</v>
      </c>
    </row>
    <row r="14" spans="1:34" ht="59.25" customHeight="1">
      <c r="A14" s="41">
        <v>2</v>
      </c>
      <c r="B14" s="88"/>
      <c r="C14" s="89"/>
      <c r="D14" s="122" t="s">
        <v>180</v>
      </c>
      <c r="E14" s="78" t="s">
        <v>181</v>
      </c>
      <c r="F14" s="79">
        <v>1</v>
      </c>
      <c r="G14" s="146" t="s">
        <v>182</v>
      </c>
      <c r="H14" s="78" t="s">
        <v>183</v>
      </c>
      <c r="I14" s="79" t="s">
        <v>174</v>
      </c>
      <c r="J14" s="79" t="s">
        <v>175</v>
      </c>
      <c r="K14" s="80" t="s">
        <v>49</v>
      </c>
      <c r="L14" s="46">
        <v>169.5</v>
      </c>
      <c r="M14" s="58">
        <f>L14/2.7-IF($AC14=1,0.5,IF($AC14=2,1.5,0))</f>
        <v>62.777777777777771</v>
      </c>
      <c r="N14" s="59">
        <f>RANK(M14,M$13:M$15,0)</f>
        <v>2</v>
      </c>
      <c r="O14" s="46">
        <v>176.5</v>
      </c>
      <c r="P14" s="58">
        <f>O14/2.7-IF($AC14=1,0.5,IF($AC14=2,1.5,0))</f>
        <v>65.370370370370367</v>
      </c>
      <c r="Q14" s="59">
        <f>RANK(P14,P$13:P$15,0)</f>
        <v>2</v>
      </c>
      <c r="R14" s="46">
        <v>180</v>
      </c>
      <c r="S14" s="58">
        <f>R14/2.7-IF($AC14=1,0.5,IF($AC14=2,1.5,0))</f>
        <v>66.666666666666657</v>
      </c>
      <c r="T14" s="59">
        <f>RANK(S14,S$13:S$15,0)</f>
        <v>2</v>
      </c>
      <c r="U14" s="47">
        <f>(M14+P14+S14)/3</f>
        <v>64.938271604938265</v>
      </c>
      <c r="V14" s="60">
        <v>7.2</v>
      </c>
      <c r="W14" s="60">
        <v>6.9</v>
      </c>
      <c r="X14" s="60">
        <v>6.9</v>
      </c>
      <c r="Y14" s="60">
        <v>7.1</v>
      </c>
      <c r="Z14" s="46">
        <f>SUM(V14:Y14)</f>
        <v>28.1</v>
      </c>
      <c r="AA14" s="47">
        <f>Z14/0.4-IF($AC14=1,0.5,IF($AC14=2,1.5,0))</f>
        <v>70.25</v>
      </c>
      <c r="AB14" s="59">
        <f>RANK(AA14,AA$13:AA$15,0)</f>
        <v>2</v>
      </c>
      <c r="AC14" s="61"/>
      <c r="AD14" s="61"/>
      <c r="AE14" s="46">
        <f>L14+O14+R14+Z14</f>
        <v>554.1</v>
      </c>
      <c r="AF14" s="62"/>
      <c r="AG14" s="47">
        <f>(U14+AA14)/2</f>
        <v>67.59413580246914</v>
      </c>
      <c r="AH14" s="63" t="s">
        <v>93</v>
      </c>
    </row>
    <row r="15" spans="1:34" ht="59.25" customHeight="1">
      <c r="A15" s="41">
        <v>3</v>
      </c>
      <c r="B15" s="88"/>
      <c r="C15" s="89"/>
      <c r="D15" s="122" t="s">
        <v>176</v>
      </c>
      <c r="E15" s="78" t="s">
        <v>177</v>
      </c>
      <c r="F15" s="79">
        <v>1</v>
      </c>
      <c r="G15" s="146" t="s">
        <v>178</v>
      </c>
      <c r="H15" s="78" t="s">
        <v>179</v>
      </c>
      <c r="I15" s="79" t="s">
        <v>174</v>
      </c>
      <c r="J15" s="79" t="s">
        <v>175</v>
      </c>
      <c r="K15" s="80" t="s">
        <v>49</v>
      </c>
      <c r="L15" s="46">
        <v>167</v>
      </c>
      <c r="M15" s="58">
        <f>L15/2.7-IF($AC15=1,0.5,IF($AC15=2,1.5,0))</f>
        <v>61.851851851851848</v>
      </c>
      <c r="N15" s="59">
        <f>RANK(M15,M$13:M$15,0)</f>
        <v>3</v>
      </c>
      <c r="O15" s="46">
        <v>171</v>
      </c>
      <c r="P15" s="58">
        <f>O15/2.7-IF($AC15=1,0.5,IF($AC15=2,1.5,0))</f>
        <v>63.333333333333329</v>
      </c>
      <c r="Q15" s="59">
        <f>RANK(P15,P$13:P$15,0)</f>
        <v>3</v>
      </c>
      <c r="R15" s="46">
        <v>177</v>
      </c>
      <c r="S15" s="58">
        <f>R15/2.7-IF($AC15=1,0.5,IF($AC15=2,1.5,0))</f>
        <v>65.555555555555557</v>
      </c>
      <c r="T15" s="59">
        <f>RANK(S15,S$13:S$15,0)</f>
        <v>3</v>
      </c>
      <c r="U15" s="47">
        <f>(M15+P15+S15)/3</f>
        <v>63.580246913580247</v>
      </c>
      <c r="V15" s="60">
        <v>7</v>
      </c>
      <c r="W15" s="60">
        <v>6.8</v>
      </c>
      <c r="X15" s="60">
        <v>6.7</v>
      </c>
      <c r="Y15" s="60">
        <v>7</v>
      </c>
      <c r="Z15" s="46">
        <f>SUM(V15:Y15)</f>
        <v>27.5</v>
      </c>
      <c r="AA15" s="47">
        <f>Z15/0.4-IF($AC15=1,0.5,IF($AC15=2,1.5,0))</f>
        <v>68.75</v>
      </c>
      <c r="AB15" s="59">
        <f>RANK(AA15,AA$13:AA$15,0)</f>
        <v>3</v>
      </c>
      <c r="AC15" s="61"/>
      <c r="AD15" s="61"/>
      <c r="AE15" s="46">
        <f>L15+O15+R15+Z15</f>
        <v>542.5</v>
      </c>
      <c r="AF15" s="62"/>
      <c r="AG15" s="47">
        <f>(U15+AA15)/2</f>
        <v>66.165123456790127</v>
      </c>
      <c r="AH15" s="63" t="s">
        <v>93</v>
      </c>
    </row>
    <row r="16" spans="1:34" ht="33" customHeight="1">
      <c r="A16" s="129"/>
      <c r="B16" s="130"/>
      <c r="C16" s="131"/>
      <c r="D16" s="132"/>
      <c r="E16" s="133"/>
      <c r="F16" s="134"/>
      <c r="G16" s="135"/>
      <c r="H16" s="133"/>
      <c r="I16" s="134"/>
      <c r="J16" s="134"/>
      <c r="K16" s="136"/>
      <c r="L16" s="137"/>
      <c r="M16" s="138"/>
      <c r="N16" s="139"/>
      <c r="O16" s="137"/>
      <c r="P16" s="138"/>
      <c r="Q16" s="139"/>
      <c r="R16" s="137"/>
      <c r="S16" s="138"/>
      <c r="T16" s="139"/>
      <c r="U16" s="140"/>
      <c r="V16" s="141"/>
      <c r="W16" s="141"/>
      <c r="X16" s="141"/>
      <c r="Y16" s="141"/>
      <c r="Z16" s="137"/>
      <c r="AA16" s="140"/>
      <c r="AB16" s="139"/>
      <c r="AC16" s="142"/>
      <c r="AD16" s="142"/>
      <c r="AE16" s="137"/>
      <c r="AF16" s="143"/>
      <c r="AG16" s="140"/>
      <c r="AH16" s="144"/>
    </row>
    <row r="17" spans="4:11" ht="30" customHeight="1">
      <c r="D17" s="97" t="s">
        <v>70</v>
      </c>
      <c r="E17" s="98"/>
      <c r="F17" s="98"/>
      <c r="G17" s="98"/>
      <c r="H17" s="98"/>
      <c r="I17" s="99"/>
      <c r="J17" s="100"/>
      <c r="K17" s="53" t="s">
        <v>235</v>
      </c>
    </row>
    <row r="18" spans="4:11" ht="30" customHeight="1">
      <c r="D18" s="97"/>
      <c r="E18" s="98"/>
      <c r="F18" s="98"/>
      <c r="G18" s="98"/>
      <c r="H18" s="98"/>
      <c r="I18" s="99"/>
      <c r="J18" s="100"/>
      <c r="K18" s="53"/>
    </row>
    <row r="19" spans="4:11" ht="30" customHeight="1">
      <c r="D19" s="97" t="s">
        <v>71</v>
      </c>
      <c r="E19" s="101"/>
      <c r="F19" s="101"/>
      <c r="G19" s="101"/>
      <c r="H19" s="101"/>
      <c r="I19" s="102"/>
      <c r="J19" s="102"/>
      <c r="K19" s="53" t="s">
        <v>95</v>
      </c>
    </row>
  </sheetData>
  <protectedRanges>
    <protectedRange sqref="K17:K18" name="Диапазон1_3_1_1_3_11_1_1_3_1_1_2_1_3_3_1_1_4_1_1_2_1_2"/>
    <protectedRange sqref="K19" name="Диапазон1_3_1_1_3_11_1_1_3_1_1_2_1_3_3_1_1_4_1_1_2_1_1_1"/>
  </protectedRanges>
  <sortState ref="A13:AH15">
    <sortCondition descending="1" ref="AG13:AG15"/>
  </sortState>
  <mergeCells count="29">
    <mergeCell ref="F10:F12"/>
    <mergeCell ref="A1:AH1"/>
    <mergeCell ref="A2:AH2"/>
    <mergeCell ref="A3:AH3"/>
    <mergeCell ref="A4:AH4"/>
    <mergeCell ref="A5:AH5"/>
    <mergeCell ref="A7:AH7"/>
    <mergeCell ref="A10:A12"/>
    <mergeCell ref="B10:B12"/>
    <mergeCell ref="C10:C12"/>
    <mergeCell ref="D10:D12"/>
    <mergeCell ref="E10:E12"/>
    <mergeCell ref="G10:G12"/>
    <mergeCell ref="H10:H12"/>
    <mergeCell ref="I10:I12"/>
    <mergeCell ref="K10:K12"/>
    <mergeCell ref="L10:N10"/>
    <mergeCell ref="AF10:AF12"/>
    <mergeCell ref="AG10:AG12"/>
    <mergeCell ref="AH10:AH12"/>
    <mergeCell ref="L11:T11"/>
    <mergeCell ref="V11:AB11"/>
    <mergeCell ref="R10:T10"/>
    <mergeCell ref="U10:U12"/>
    <mergeCell ref="V10:AB10"/>
    <mergeCell ref="AC10:AC12"/>
    <mergeCell ref="AD10:AD12"/>
    <mergeCell ref="AE10:AE12"/>
    <mergeCell ref="O10:Q10"/>
  </mergeCells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7"/>
  <sheetViews>
    <sheetView view="pageBreakPreview" zoomScale="75" zoomScaleSheetLayoutView="75" workbookViewId="0">
      <selection activeCell="D11" sqref="D11:K13"/>
    </sheetView>
  </sheetViews>
  <sheetFormatPr defaultColWidth="9.140625" defaultRowHeight="15"/>
  <cols>
    <col min="1" max="1" width="4.85546875" style="145" customWidth="1"/>
    <col min="2" max="2" width="5.42578125" style="145" hidden="1" customWidth="1"/>
    <col min="3" max="3" width="5.140625" style="145" hidden="1" customWidth="1"/>
    <col min="4" max="4" width="21.140625" style="145" customWidth="1"/>
    <col min="5" max="5" width="8.28515625" style="145" customWidth="1"/>
    <col min="6" max="6" width="6.5703125" style="145" customWidth="1"/>
    <col min="7" max="7" width="34.85546875" style="145" customWidth="1"/>
    <col min="8" max="8" width="10.42578125" style="145" customWidth="1"/>
    <col min="9" max="9" width="15.28515625" style="145" customWidth="1"/>
    <col min="10" max="10" width="12.7109375" style="145" hidden="1" customWidth="1"/>
    <col min="11" max="11" width="20.5703125" style="145" customWidth="1"/>
    <col min="12" max="12" width="6.140625" style="145" customWidth="1"/>
    <col min="13" max="13" width="9.140625" style="145" customWidth="1"/>
    <col min="14" max="14" width="3.7109375" style="145" customWidth="1"/>
    <col min="15" max="15" width="6.140625" style="145" customWidth="1"/>
    <col min="16" max="16" width="9.140625" style="145" customWidth="1"/>
    <col min="17" max="17" width="3.7109375" style="145" customWidth="1"/>
    <col min="18" max="18" width="6.28515625" style="145" customWidth="1"/>
    <col min="19" max="19" width="8.85546875" style="145" customWidth="1"/>
    <col min="20" max="20" width="3.7109375" style="145" customWidth="1"/>
    <col min="21" max="21" width="6.28515625" style="145" customWidth="1"/>
    <col min="22" max="22" width="8.85546875" style="145" customWidth="1"/>
    <col min="23" max="23" width="3.7109375" style="145" customWidth="1"/>
    <col min="24" max="24" width="6.28515625" style="145" customWidth="1"/>
    <col min="25" max="25" width="9.140625" style="145" customWidth="1"/>
    <col min="26" max="26" width="3.7109375" style="145" customWidth="1"/>
    <col min="27" max="28" width="4.85546875" style="145" customWidth="1"/>
    <col min="29" max="29" width="6.42578125" style="145" customWidth="1"/>
    <col min="30" max="30" width="6.28515625" style="145" hidden="1" customWidth="1"/>
    <col min="31" max="31" width="8.7109375" style="145" customWidth="1"/>
    <col min="32" max="32" width="7.5703125" style="145" customWidth="1"/>
    <col min="33" max="16384" width="9.140625" style="145"/>
  </cols>
  <sheetData>
    <row r="1" spans="1:32" ht="64.5" customHeight="1">
      <c r="A1" s="206" t="s">
        <v>335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" customHeight="1">
      <c r="A2" s="207" t="s">
        <v>107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</row>
    <row r="3" spans="1:32" ht="19.5" customHeight="1">
      <c r="A3" s="243" t="s">
        <v>76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3"/>
      <c r="AE3" s="243"/>
      <c r="AF3" s="243"/>
    </row>
    <row r="4" spans="1:32" ht="20.25" customHeight="1">
      <c r="A4" s="214" t="s">
        <v>77</v>
      </c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215"/>
      <c r="AB4" s="215"/>
      <c r="AC4" s="215"/>
      <c r="AD4" s="215"/>
      <c r="AE4" s="215"/>
      <c r="AF4" s="215"/>
    </row>
    <row r="5" spans="1:32" ht="20.25" customHeight="1">
      <c r="A5" s="217" t="s">
        <v>78</v>
      </c>
      <c r="B5" s="217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</row>
    <row r="6" spans="1:32" ht="19.149999999999999" customHeight="1">
      <c r="A6" s="217" t="s">
        <v>333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ht="19.149999999999999" customHeight="1"/>
    <row r="8" spans="1:32" ht="15" customHeight="1">
      <c r="A8" s="25" t="s">
        <v>1</v>
      </c>
      <c r="B8" s="26"/>
      <c r="C8" s="26"/>
      <c r="D8" s="27"/>
      <c r="E8" s="28"/>
      <c r="F8" s="28"/>
      <c r="G8" s="28"/>
      <c r="H8" s="28"/>
      <c r="I8" s="29"/>
      <c r="J8" s="29"/>
      <c r="K8" s="30"/>
      <c r="L8" s="31"/>
      <c r="M8" s="32"/>
      <c r="N8" s="33"/>
      <c r="O8" s="31"/>
      <c r="P8" s="32"/>
      <c r="Q8" s="33"/>
      <c r="R8" s="31"/>
      <c r="S8" s="34"/>
      <c r="T8" s="33"/>
      <c r="U8" s="31"/>
      <c r="V8" s="34"/>
      <c r="W8" s="33"/>
      <c r="X8" s="31"/>
      <c r="Y8" s="34"/>
      <c r="Z8" s="33"/>
      <c r="AA8" s="33"/>
      <c r="AB8" s="33"/>
      <c r="AC8" s="33"/>
      <c r="AD8" s="33"/>
      <c r="AE8" s="87" t="s">
        <v>145</v>
      </c>
      <c r="AF8" s="36"/>
    </row>
    <row r="9" spans="1:32" ht="20.100000000000001" customHeight="1">
      <c r="A9" s="218" t="s">
        <v>79</v>
      </c>
      <c r="B9" s="216"/>
      <c r="C9" s="216" t="s">
        <v>3</v>
      </c>
      <c r="D9" s="212" t="s">
        <v>80</v>
      </c>
      <c r="E9" s="212" t="s">
        <v>5</v>
      </c>
      <c r="F9" s="218" t="s">
        <v>6</v>
      </c>
      <c r="G9" s="212" t="s">
        <v>81</v>
      </c>
      <c r="H9" s="212" t="s">
        <v>5</v>
      </c>
      <c r="I9" s="212" t="s">
        <v>8</v>
      </c>
      <c r="J9" s="37"/>
      <c r="K9" s="212" t="s">
        <v>10</v>
      </c>
      <c r="L9" s="213" t="s">
        <v>97</v>
      </c>
      <c r="M9" s="213"/>
      <c r="N9" s="213"/>
      <c r="O9" s="213" t="s">
        <v>82</v>
      </c>
      <c r="P9" s="213"/>
      <c r="Q9" s="213"/>
      <c r="R9" s="213" t="s">
        <v>83</v>
      </c>
      <c r="S9" s="213"/>
      <c r="T9" s="213"/>
      <c r="U9" s="213" t="s">
        <v>98</v>
      </c>
      <c r="V9" s="213"/>
      <c r="W9" s="213"/>
      <c r="X9" s="213" t="s">
        <v>84</v>
      </c>
      <c r="Y9" s="213"/>
      <c r="Z9" s="213"/>
      <c r="AA9" s="216" t="s">
        <v>85</v>
      </c>
      <c r="AB9" s="216" t="s">
        <v>86</v>
      </c>
      <c r="AC9" s="218" t="s">
        <v>87</v>
      </c>
      <c r="AD9" s="219" t="s">
        <v>88</v>
      </c>
      <c r="AE9" s="211" t="s">
        <v>89</v>
      </c>
      <c r="AF9" s="212" t="s">
        <v>90</v>
      </c>
    </row>
    <row r="10" spans="1:32" ht="39.950000000000003" customHeight="1">
      <c r="A10" s="218"/>
      <c r="B10" s="216"/>
      <c r="C10" s="216"/>
      <c r="D10" s="212"/>
      <c r="E10" s="212"/>
      <c r="F10" s="218"/>
      <c r="G10" s="212"/>
      <c r="H10" s="212"/>
      <c r="I10" s="212"/>
      <c r="J10" s="37"/>
      <c r="K10" s="212"/>
      <c r="L10" s="38" t="s">
        <v>91</v>
      </c>
      <c r="M10" s="39" t="s">
        <v>92</v>
      </c>
      <c r="N10" s="40" t="s">
        <v>79</v>
      </c>
      <c r="O10" s="38" t="s">
        <v>91</v>
      </c>
      <c r="P10" s="39" t="s">
        <v>92</v>
      </c>
      <c r="Q10" s="40" t="s">
        <v>79</v>
      </c>
      <c r="R10" s="38" t="s">
        <v>91</v>
      </c>
      <c r="S10" s="39" t="s">
        <v>92</v>
      </c>
      <c r="T10" s="40" t="s">
        <v>79</v>
      </c>
      <c r="U10" s="38" t="s">
        <v>91</v>
      </c>
      <c r="V10" s="39" t="s">
        <v>92</v>
      </c>
      <c r="W10" s="40" t="s">
        <v>79</v>
      </c>
      <c r="X10" s="38" t="s">
        <v>91</v>
      </c>
      <c r="Y10" s="39" t="s">
        <v>92</v>
      </c>
      <c r="Z10" s="40" t="s">
        <v>79</v>
      </c>
      <c r="AA10" s="216"/>
      <c r="AB10" s="216"/>
      <c r="AC10" s="218"/>
      <c r="AD10" s="219"/>
      <c r="AE10" s="211"/>
      <c r="AF10" s="212"/>
    </row>
    <row r="11" spans="1:32" ht="50.45" customHeight="1">
      <c r="A11" s="41">
        <v>1</v>
      </c>
      <c r="B11" s="88"/>
      <c r="C11" s="147"/>
      <c r="D11" s="122" t="s">
        <v>313</v>
      </c>
      <c r="E11" s="78" t="s">
        <v>306</v>
      </c>
      <c r="F11" s="79" t="s">
        <v>48</v>
      </c>
      <c r="G11" s="146" t="s">
        <v>315</v>
      </c>
      <c r="H11" s="78" t="s">
        <v>308</v>
      </c>
      <c r="I11" s="79" t="s">
        <v>309</v>
      </c>
      <c r="J11" s="79" t="s">
        <v>310</v>
      </c>
      <c r="K11" s="80" t="s">
        <v>67</v>
      </c>
      <c r="L11" s="46">
        <v>217</v>
      </c>
      <c r="M11" s="47">
        <f>L11/3.4-IF($AA11=1,2,IF($AA11=2,3,0))</f>
        <v>63.82352941176471</v>
      </c>
      <c r="N11" s="48">
        <f>RANK(M11,M$11:M$13,0)</f>
        <v>1</v>
      </c>
      <c r="O11" s="46">
        <v>218</v>
      </c>
      <c r="P11" s="47">
        <f>O11/3.4-IF($AA11=1,2,IF($AA11=2,3,0))</f>
        <v>64.117647058823536</v>
      </c>
      <c r="Q11" s="48">
        <f>RANK(P11,P$11:P$13,0)</f>
        <v>1</v>
      </c>
      <c r="R11" s="46">
        <v>224</v>
      </c>
      <c r="S11" s="47">
        <f>R11/3.4-IF($AA11=1,2,IF($AA11=2,3,0))</f>
        <v>65.882352941176478</v>
      </c>
      <c r="T11" s="48">
        <f>RANK(S11,S$11:S$13,0)</f>
        <v>1</v>
      </c>
      <c r="U11" s="46">
        <v>224.5</v>
      </c>
      <c r="V11" s="47">
        <f>U11/3.4-IF($AA11=1,2,IF($AA11=2,3,0))</f>
        <v>66.029411764705884</v>
      </c>
      <c r="W11" s="48">
        <f>RANK(V11,V$11:V$13,0)</f>
        <v>1</v>
      </c>
      <c r="X11" s="46">
        <v>228.5</v>
      </c>
      <c r="Y11" s="47">
        <f>X11/3.4-IF($AA11=1,2,IF($AA11=2,3,0))</f>
        <v>67.205882352941174</v>
      </c>
      <c r="Z11" s="48">
        <f>RANK(Y11,Y$11:Y$13,0)</f>
        <v>1</v>
      </c>
      <c r="AA11" s="37"/>
      <c r="AB11" s="49"/>
      <c r="AC11" s="46">
        <f>L11+R11+X11+O11+U11</f>
        <v>1112</v>
      </c>
      <c r="AD11" s="47"/>
      <c r="AE11" s="47">
        <f>ROUND(SUM(M11,S11,Y11,P11,V11)/5,3)</f>
        <v>65.412000000000006</v>
      </c>
      <c r="AF11" s="50" t="s">
        <v>93</v>
      </c>
    </row>
    <row r="12" spans="1:32" ht="50.45" customHeight="1">
      <c r="A12" s="41">
        <v>2</v>
      </c>
      <c r="B12" s="88"/>
      <c r="C12" s="147"/>
      <c r="D12" s="13" t="s">
        <v>311</v>
      </c>
      <c r="E12" s="103" t="s">
        <v>297</v>
      </c>
      <c r="F12" s="104" t="s">
        <v>13</v>
      </c>
      <c r="G12" s="16" t="s">
        <v>314</v>
      </c>
      <c r="H12" s="103" t="s">
        <v>299</v>
      </c>
      <c r="I12" s="104" t="s">
        <v>300</v>
      </c>
      <c r="J12" s="79" t="s">
        <v>470</v>
      </c>
      <c r="K12" s="80" t="s">
        <v>301</v>
      </c>
      <c r="L12" s="46">
        <v>203</v>
      </c>
      <c r="M12" s="47">
        <f>L12/3.4-IF($AA12=1,2,IF($AA12=2,3,0))</f>
        <v>59.705882352941181</v>
      </c>
      <c r="N12" s="48">
        <f>RANK(M12,M$11:M$13,0)</f>
        <v>2</v>
      </c>
      <c r="O12" s="46">
        <v>207.5</v>
      </c>
      <c r="P12" s="47">
        <f>O12/3.4-IF($AA12=1,2,IF($AA12=2,3,0))</f>
        <v>61.029411764705884</v>
      </c>
      <c r="Q12" s="48">
        <f>RANK(P12,P$11:P$13,0)</f>
        <v>2</v>
      </c>
      <c r="R12" s="46">
        <v>212</v>
      </c>
      <c r="S12" s="47">
        <f>R12/3.4-IF($AA12=1,2,IF($AA12=2,3,0))</f>
        <v>62.352941176470587</v>
      </c>
      <c r="T12" s="48">
        <f>RANK(S12,S$11:S$13,0)</f>
        <v>2</v>
      </c>
      <c r="U12" s="46">
        <v>212.5</v>
      </c>
      <c r="V12" s="47">
        <f>U12/3.4-IF($AA12=1,2,IF($AA12=2,3,0))</f>
        <v>62.5</v>
      </c>
      <c r="W12" s="48">
        <f>RANK(V12,V$11:V$13,0)</f>
        <v>2</v>
      </c>
      <c r="X12" s="46">
        <v>211.5</v>
      </c>
      <c r="Y12" s="47">
        <f>X12/3.4-IF($AA12=1,2,IF($AA12=2,3,0))</f>
        <v>62.205882352941181</v>
      </c>
      <c r="Z12" s="48">
        <f>RANK(Y12,Y$11:Y$13,0)</f>
        <v>3</v>
      </c>
      <c r="AA12" s="37"/>
      <c r="AB12" s="49"/>
      <c r="AC12" s="46">
        <f>L12+R12+X12+O12+U12</f>
        <v>1046.5</v>
      </c>
      <c r="AD12" s="47"/>
      <c r="AE12" s="47">
        <f>ROUND(SUM(M12,S12,Y12,P12,V12)/5,3)</f>
        <v>61.558999999999997</v>
      </c>
      <c r="AF12" s="50" t="s">
        <v>93</v>
      </c>
    </row>
    <row r="13" spans="1:32" ht="50.45" customHeight="1">
      <c r="A13" s="41">
        <v>3</v>
      </c>
      <c r="B13" s="88"/>
      <c r="C13" s="147"/>
      <c r="D13" s="122" t="s">
        <v>312</v>
      </c>
      <c r="E13" s="78" t="s">
        <v>303</v>
      </c>
      <c r="F13" s="79" t="s">
        <v>13</v>
      </c>
      <c r="G13" s="146" t="s">
        <v>38</v>
      </c>
      <c r="H13" s="78" t="s">
        <v>39</v>
      </c>
      <c r="I13" s="79" t="s">
        <v>40</v>
      </c>
      <c r="J13" s="79" t="s">
        <v>25</v>
      </c>
      <c r="K13" s="80" t="s">
        <v>26</v>
      </c>
      <c r="L13" s="46">
        <v>202</v>
      </c>
      <c r="M13" s="47">
        <f>L13/3.4-IF($AA13=1,2,IF($AA13=2,3,0))</f>
        <v>59.411764705882355</v>
      </c>
      <c r="N13" s="48">
        <f>RANK(M13,M$11:M$13,0)</f>
        <v>3</v>
      </c>
      <c r="O13" s="46">
        <v>206.5</v>
      </c>
      <c r="P13" s="47">
        <f>O13/3.4-IF($AA13=1,2,IF($AA13=2,3,0))</f>
        <v>60.735294117647058</v>
      </c>
      <c r="Q13" s="48">
        <f>RANK(P13,P$11:P$13,0)</f>
        <v>3</v>
      </c>
      <c r="R13" s="46">
        <v>209</v>
      </c>
      <c r="S13" s="47">
        <f>R13/3.4-IF($AA13=1,2,IF($AA13=2,3,0))</f>
        <v>61.470588235294116</v>
      </c>
      <c r="T13" s="48">
        <f>RANK(S13,S$11:S$13,0)</f>
        <v>3</v>
      </c>
      <c r="U13" s="46">
        <v>204</v>
      </c>
      <c r="V13" s="47">
        <f>U13/3.4-IF($AA13=1,2,IF($AA13=2,3,0))</f>
        <v>60</v>
      </c>
      <c r="W13" s="48">
        <f>RANK(V13,V$11:V$13,0)</f>
        <v>3</v>
      </c>
      <c r="X13" s="46">
        <v>217</v>
      </c>
      <c r="Y13" s="47">
        <f>X13/3.4-IF($AA13=1,2,IF($AA13=2,3,0))</f>
        <v>63.82352941176471</v>
      </c>
      <c r="Z13" s="48">
        <f>RANK(Y13,Y$11:Y$13,0)</f>
        <v>2</v>
      </c>
      <c r="AA13" s="37"/>
      <c r="AB13" s="49"/>
      <c r="AC13" s="46">
        <f>L13+R13+X13+O13+U13</f>
        <v>1038.5</v>
      </c>
      <c r="AD13" s="47"/>
      <c r="AE13" s="47">
        <f>ROUND(SUM(M13,S13,Y13,P13,V13)/5,3)</f>
        <v>61.088000000000001</v>
      </c>
      <c r="AF13" s="50" t="s">
        <v>93</v>
      </c>
    </row>
    <row r="14" spans="1:32" ht="50.45" customHeight="1">
      <c r="A14" s="129"/>
      <c r="B14" s="130"/>
      <c r="C14" s="148"/>
      <c r="D14" s="149"/>
      <c r="E14" s="150"/>
      <c r="F14" s="151"/>
      <c r="G14" s="152"/>
      <c r="H14" s="150"/>
      <c r="I14" s="151"/>
      <c r="J14" s="151"/>
      <c r="K14" s="153"/>
      <c r="L14" s="137"/>
      <c r="M14" s="140"/>
      <c r="N14" s="154"/>
      <c r="O14" s="137"/>
      <c r="P14" s="140"/>
      <c r="Q14" s="154"/>
      <c r="R14" s="137"/>
      <c r="S14" s="140"/>
      <c r="T14" s="154"/>
      <c r="U14" s="137"/>
      <c r="V14" s="140"/>
      <c r="W14" s="154"/>
      <c r="X14" s="137"/>
      <c r="Y14" s="140"/>
      <c r="Z14" s="154"/>
      <c r="AA14" s="155"/>
      <c r="AB14" s="156"/>
      <c r="AC14" s="137"/>
      <c r="AD14" s="140"/>
      <c r="AE14" s="140"/>
      <c r="AF14" s="157"/>
    </row>
    <row r="15" spans="1:32" ht="33.75" customHeight="1">
      <c r="D15" s="24" t="s">
        <v>94</v>
      </c>
      <c r="E15" s="24"/>
      <c r="F15" s="24"/>
      <c r="G15" s="24"/>
      <c r="H15" s="51"/>
      <c r="I15" s="52"/>
      <c r="J15" s="51"/>
      <c r="K15" s="53" t="s">
        <v>235</v>
      </c>
    </row>
    <row r="16" spans="1:32" ht="18" customHeight="1">
      <c r="D16" s="24"/>
      <c r="E16" s="24"/>
      <c r="F16" s="24"/>
      <c r="G16" s="24"/>
      <c r="H16" s="51"/>
      <c r="I16" s="52"/>
      <c r="J16" s="51"/>
      <c r="K16" s="53"/>
    </row>
    <row r="17" spans="4:11" ht="33" customHeight="1">
      <c r="D17" s="24" t="s">
        <v>71</v>
      </c>
      <c r="E17" s="24"/>
      <c r="F17" s="24"/>
      <c r="G17" s="24"/>
      <c r="H17" s="24"/>
      <c r="I17" s="24"/>
      <c r="J17" s="24"/>
      <c r="K17" s="53" t="s">
        <v>95</v>
      </c>
    </row>
  </sheetData>
  <protectedRanges>
    <protectedRange sqref="K15:K16" name="Диапазон1_3_1_1_3_11_1_1_3_1_1_2_1_3_3_1_1_4_1_1_2_1_2"/>
    <protectedRange sqref="K17" name="Диапазон1_3_1_1_3_11_1_1_3_1_1_2_1_3_3_1_1_4_1_1_2_1_1_1"/>
  </protectedRanges>
  <sortState ref="A11:AF13">
    <sortCondition descending="1" ref="AE11:AE13"/>
  </sortState>
  <mergeCells count="27">
    <mergeCell ref="A1:AF1"/>
    <mergeCell ref="A2:AF2"/>
    <mergeCell ref="A3:AF3"/>
    <mergeCell ref="A4:AF4"/>
    <mergeCell ref="A5:AF5"/>
    <mergeCell ref="A6:AF6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AF9:AF10"/>
    <mergeCell ref="K9:K10"/>
    <mergeCell ref="L9:N9"/>
    <mergeCell ref="O9:Q9"/>
    <mergeCell ref="R9:T9"/>
    <mergeCell ref="U9:W9"/>
    <mergeCell ref="AE9:AE10"/>
    <mergeCell ref="X9:Z9"/>
    <mergeCell ref="AA9:AA10"/>
    <mergeCell ref="AB9:AB10"/>
    <mergeCell ref="AC9:AC10"/>
    <mergeCell ref="AD9:AD10"/>
  </mergeCells>
  <pageMargins left="0.19685039370078741" right="0.15748031496062992" top="0.39370078740157483" bottom="0.59055118110236227" header="0.23622047244094491" footer="0.15748031496062992"/>
  <pageSetup paperSize="9" scale="57" fitToHeight="2" orientation="landscape" r:id="rId1"/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E17"/>
  <sheetViews>
    <sheetView view="pageBreakPreview" topLeftCell="A4" zoomScale="75" zoomScaleNormal="100" zoomScaleSheetLayoutView="75" workbookViewId="0">
      <selection activeCell="AI12" sqref="AI12:AI13"/>
    </sheetView>
  </sheetViews>
  <sheetFormatPr defaultColWidth="9.140625" defaultRowHeight="12.75"/>
  <cols>
    <col min="1" max="1" width="4.28515625" style="99" customWidth="1"/>
    <col min="2" max="2" width="5.140625" style="99" hidden="1" customWidth="1"/>
    <col min="3" max="3" width="4.5703125" style="99" hidden="1" customWidth="1"/>
    <col min="4" max="4" width="17.28515625" style="99" customWidth="1"/>
    <col min="5" max="5" width="8" style="99" hidden="1" customWidth="1"/>
    <col min="6" max="6" width="7.7109375" style="99" hidden="1" customWidth="1"/>
    <col min="7" max="7" width="23.85546875" style="99" customWidth="1"/>
    <col min="8" max="8" width="9.140625" style="99" hidden="1" customWidth="1"/>
    <col min="9" max="9" width="14.28515625" style="99" hidden="1" customWidth="1"/>
    <col min="10" max="10" width="0" style="99" hidden="1" customWidth="1"/>
    <col min="11" max="11" width="18.42578125" style="99" customWidth="1"/>
    <col min="12" max="13" width="6.42578125" style="99" customWidth="1"/>
    <col min="14" max="14" width="9.140625" style="99" customWidth="1"/>
    <col min="15" max="15" width="3.42578125" style="99" customWidth="1"/>
    <col min="16" max="17" width="6.42578125" style="99" customWidth="1"/>
    <col min="18" max="18" width="9.140625" style="99" customWidth="1"/>
    <col min="19" max="19" width="3.42578125" style="99" customWidth="1"/>
    <col min="20" max="21" width="6.42578125" style="99" customWidth="1"/>
    <col min="22" max="22" width="9.140625" style="99" customWidth="1"/>
    <col min="23" max="23" width="3.42578125" style="99" customWidth="1"/>
    <col min="24" max="25" width="6.42578125" style="99" customWidth="1"/>
    <col min="26" max="26" width="9.5703125" style="99" customWidth="1"/>
    <col min="27" max="27" width="3.7109375" style="99" customWidth="1"/>
    <col min="28" max="29" width="6.42578125" style="99" customWidth="1"/>
    <col min="30" max="30" width="8.5703125" style="99" customWidth="1"/>
    <col min="31" max="31" width="4.140625" style="99" customWidth="1"/>
    <col min="32" max="33" width="6.42578125" style="99" customWidth="1"/>
    <col min="34" max="34" width="5.7109375" style="99" hidden="1" customWidth="1"/>
    <col min="35" max="35" width="10.85546875" style="99" customWidth="1"/>
    <col min="36" max="36" width="8.140625" style="99" customWidth="1"/>
    <col min="37" max="16384" width="9.140625" style="99"/>
  </cols>
  <sheetData>
    <row r="1" spans="1:265" ht="55.5" customHeight="1">
      <c r="A1" s="255" t="s">
        <v>349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</row>
    <row r="2" spans="1:265" ht="12.75" customHeight="1">
      <c r="A2" s="249" t="s">
        <v>75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</row>
    <row r="3" spans="1:265" ht="14.25">
      <c r="A3" s="256" t="s">
        <v>76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  <c r="IV3" s="159"/>
      <c r="IW3" s="159"/>
      <c r="IX3" s="159"/>
      <c r="IY3" s="159"/>
      <c r="IZ3" s="159"/>
      <c r="JA3" s="159"/>
      <c r="JB3" s="159"/>
      <c r="JC3" s="159"/>
      <c r="JD3" s="159"/>
      <c r="JE3" s="159"/>
    </row>
    <row r="4" spans="1:265" ht="15" customHeight="1">
      <c r="A4" s="249" t="s">
        <v>327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  <c r="IW4" s="160"/>
      <c r="IX4" s="160"/>
      <c r="IY4" s="160"/>
      <c r="IZ4" s="160"/>
      <c r="JA4" s="160"/>
      <c r="JB4" s="160"/>
      <c r="JC4" s="160"/>
      <c r="JD4" s="160"/>
      <c r="JE4" s="160"/>
    </row>
    <row r="5" spans="1:265" ht="15" customHeight="1">
      <c r="A5" s="249" t="s">
        <v>348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  <c r="IW5" s="160"/>
      <c r="IX5" s="160"/>
      <c r="IY5" s="160"/>
      <c r="IZ5" s="160"/>
      <c r="JA5" s="160"/>
      <c r="JB5" s="160"/>
      <c r="JC5" s="160"/>
      <c r="JD5" s="160"/>
      <c r="JE5" s="160"/>
    </row>
    <row r="6" spans="1:265" ht="15" customHeight="1">
      <c r="A6" s="249" t="s">
        <v>78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</row>
    <row r="7" spans="1:265" ht="18" customHeight="1">
      <c r="A7" s="252" t="s">
        <v>347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</row>
    <row r="8" spans="1:265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</row>
    <row r="9" spans="1:265">
      <c r="A9" s="25" t="s">
        <v>1</v>
      </c>
      <c r="B9" s="162"/>
      <c r="C9" s="162"/>
      <c r="D9" s="163"/>
      <c r="E9" s="163"/>
      <c r="F9" s="163"/>
      <c r="G9" s="163"/>
      <c r="H9" s="163"/>
      <c r="I9" s="164"/>
      <c r="J9" s="164"/>
      <c r="K9" s="162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6" t="s">
        <v>145</v>
      </c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  <c r="EK9" s="167"/>
      <c r="EL9" s="167"/>
      <c r="EM9" s="167"/>
      <c r="EN9" s="167"/>
      <c r="EO9" s="167"/>
      <c r="EP9" s="167"/>
      <c r="EQ9" s="167"/>
      <c r="ER9" s="167"/>
      <c r="ES9" s="167"/>
      <c r="ET9" s="167"/>
      <c r="EU9" s="167"/>
      <c r="EV9" s="167"/>
      <c r="EW9" s="167"/>
      <c r="EX9" s="167"/>
      <c r="EY9" s="167"/>
      <c r="EZ9" s="167"/>
      <c r="FA9" s="167"/>
      <c r="FB9" s="167"/>
      <c r="FC9" s="167"/>
      <c r="FD9" s="167"/>
      <c r="FE9" s="167"/>
      <c r="FF9" s="167"/>
      <c r="FG9" s="167"/>
      <c r="FH9" s="167"/>
      <c r="FI9" s="167"/>
      <c r="FJ9" s="167"/>
      <c r="FK9" s="167"/>
      <c r="FL9" s="167"/>
      <c r="FM9" s="167"/>
      <c r="FN9" s="167"/>
      <c r="FO9" s="167"/>
      <c r="FP9" s="167"/>
      <c r="FQ9" s="167"/>
      <c r="FR9" s="167"/>
      <c r="FS9" s="167"/>
      <c r="FT9" s="167"/>
      <c r="FU9" s="167"/>
      <c r="FV9" s="167"/>
      <c r="FW9" s="167"/>
      <c r="FX9" s="167"/>
      <c r="FY9" s="167"/>
      <c r="FZ9" s="167"/>
      <c r="GA9" s="167"/>
      <c r="GB9" s="167"/>
      <c r="GC9" s="167"/>
      <c r="GD9" s="167"/>
      <c r="GE9" s="167"/>
      <c r="GF9" s="167"/>
      <c r="GG9" s="167"/>
      <c r="GH9" s="167"/>
      <c r="GI9" s="167"/>
      <c r="GJ9" s="167"/>
      <c r="GK9" s="167"/>
      <c r="GL9" s="167"/>
      <c r="GM9" s="167"/>
      <c r="GN9" s="167"/>
      <c r="GO9" s="167"/>
      <c r="GP9" s="167"/>
      <c r="GQ9" s="167"/>
      <c r="GR9" s="167"/>
      <c r="GS9" s="167"/>
      <c r="GT9" s="167"/>
      <c r="GU9" s="167"/>
      <c r="GV9" s="167"/>
      <c r="GW9" s="167"/>
      <c r="GX9" s="167"/>
      <c r="GY9" s="167"/>
      <c r="GZ9" s="167"/>
      <c r="HA9" s="167"/>
      <c r="HB9" s="167"/>
      <c r="HC9" s="167"/>
      <c r="HD9" s="167"/>
      <c r="HE9" s="167"/>
      <c r="HF9" s="167"/>
      <c r="HG9" s="167"/>
      <c r="HH9" s="167"/>
      <c r="HI9" s="167"/>
      <c r="HJ9" s="167"/>
      <c r="HK9" s="167"/>
      <c r="HL9" s="167"/>
      <c r="HM9" s="167"/>
      <c r="HN9" s="167"/>
      <c r="HO9" s="167"/>
      <c r="HP9" s="167"/>
      <c r="HQ9" s="167"/>
      <c r="HR9" s="167"/>
      <c r="HS9" s="167"/>
      <c r="HT9" s="167"/>
      <c r="HU9" s="167"/>
      <c r="HV9" s="167"/>
      <c r="HW9" s="167"/>
      <c r="HX9" s="167"/>
      <c r="HY9" s="167"/>
      <c r="HZ9" s="167"/>
      <c r="IA9" s="167"/>
      <c r="IB9" s="167"/>
      <c r="IC9" s="167"/>
      <c r="ID9" s="167"/>
      <c r="IE9" s="167"/>
      <c r="IF9" s="167"/>
      <c r="IG9" s="167"/>
      <c r="IH9" s="167"/>
      <c r="II9" s="167"/>
      <c r="IJ9" s="167"/>
      <c r="IK9" s="167"/>
      <c r="IL9" s="167"/>
      <c r="IM9" s="167"/>
      <c r="IN9" s="167"/>
      <c r="IO9" s="167"/>
      <c r="IP9" s="167"/>
      <c r="IQ9" s="167"/>
      <c r="IR9" s="167"/>
      <c r="IS9" s="167"/>
      <c r="IT9" s="167"/>
      <c r="IU9" s="167"/>
      <c r="IV9" s="167"/>
      <c r="IW9" s="167"/>
      <c r="IX9" s="167"/>
      <c r="IY9" s="167"/>
      <c r="IZ9" s="167"/>
      <c r="JA9" s="167"/>
      <c r="JB9" s="167"/>
      <c r="JC9" s="167"/>
      <c r="JD9" s="167"/>
      <c r="JE9" s="167"/>
    </row>
    <row r="10" spans="1:265" ht="15" customHeight="1">
      <c r="A10" s="253" t="s">
        <v>79</v>
      </c>
      <c r="B10" s="254"/>
      <c r="C10" s="254" t="s">
        <v>3</v>
      </c>
      <c r="D10" s="250" t="s">
        <v>80</v>
      </c>
      <c r="E10" s="250" t="s">
        <v>5</v>
      </c>
      <c r="F10" s="253" t="s">
        <v>6</v>
      </c>
      <c r="G10" s="250" t="s">
        <v>81</v>
      </c>
      <c r="H10" s="250" t="s">
        <v>5</v>
      </c>
      <c r="I10" s="250" t="s">
        <v>8</v>
      </c>
      <c r="J10" s="168"/>
      <c r="K10" s="250" t="s">
        <v>10</v>
      </c>
      <c r="L10" s="251" t="s">
        <v>97</v>
      </c>
      <c r="M10" s="251"/>
      <c r="N10" s="251"/>
      <c r="O10" s="251"/>
      <c r="P10" s="251" t="s">
        <v>82</v>
      </c>
      <c r="Q10" s="251"/>
      <c r="R10" s="251"/>
      <c r="S10" s="251"/>
      <c r="T10" s="251" t="s">
        <v>99</v>
      </c>
      <c r="U10" s="251"/>
      <c r="V10" s="251"/>
      <c r="W10" s="251"/>
      <c r="X10" s="251" t="s">
        <v>98</v>
      </c>
      <c r="Y10" s="251"/>
      <c r="Z10" s="251"/>
      <c r="AA10" s="251"/>
      <c r="AB10" s="251" t="s">
        <v>84</v>
      </c>
      <c r="AC10" s="251"/>
      <c r="AD10" s="251"/>
      <c r="AE10" s="251"/>
      <c r="AF10" s="247" t="s">
        <v>328</v>
      </c>
      <c r="AG10" s="247"/>
      <c r="AH10" s="248" t="s">
        <v>329</v>
      </c>
      <c r="AI10" s="248" t="s">
        <v>89</v>
      </c>
      <c r="AJ10" s="212" t="s">
        <v>90</v>
      </c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</row>
    <row r="11" spans="1:265" ht="52.5" customHeight="1">
      <c r="A11" s="253"/>
      <c r="B11" s="254"/>
      <c r="C11" s="254"/>
      <c r="D11" s="250"/>
      <c r="E11" s="250"/>
      <c r="F11" s="253"/>
      <c r="G11" s="250"/>
      <c r="H11" s="250"/>
      <c r="I11" s="250"/>
      <c r="J11" s="168"/>
      <c r="K11" s="250"/>
      <c r="L11" s="64" t="s">
        <v>330</v>
      </c>
      <c r="M11" s="64" t="s">
        <v>331</v>
      </c>
      <c r="N11" s="170" t="s">
        <v>92</v>
      </c>
      <c r="O11" s="64" t="s">
        <v>79</v>
      </c>
      <c r="P11" s="64" t="s">
        <v>330</v>
      </c>
      <c r="Q11" s="64" t="s">
        <v>331</v>
      </c>
      <c r="R11" s="170" t="s">
        <v>92</v>
      </c>
      <c r="S11" s="64" t="s">
        <v>79</v>
      </c>
      <c r="T11" s="64" t="s">
        <v>330</v>
      </c>
      <c r="U11" s="64" t="s">
        <v>331</v>
      </c>
      <c r="V11" s="170" t="s">
        <v>92</v>
      </c>
      <c r="W11" s="64" t="s">
        <v>79</v>
      </c>
      <c r="X11" s="64" t="s">
        <v>330</v>
      </c>
      <c r="Y11" s="64" t="s">
        <v>331</v>
      </c>
      <c r="Z11" s="170" t="s">
        <v>92</v>
      </c>
      <c r="AA11" s="64" t="s">
        <v>79</v>
      </c>
      <c r="AB11" s="64" t="s">
        <v>330</v>
      </c>
      <c r="AC11" s="64" t="s">
        <v>331</v>
      </c>
      <c r="AD11" s="170" t="s">
        <v>92</v>
      </c>
      <c r="AE11" s="64" t="s">
        <v>79</v>
      </c>
      <c r="AF11" s="64" t="s">
        <v>330</v>
      </c>
      <c r="AG11" s="64" t="s">
        <v>331</v>
      </c>
      <c r="AH11" s="248"/>
      <c r="AI11" s="248"/>
      <c r="AJ11" s="212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</row>
    <row r="12" spans="1:265" ht="66.75" customHeight="1">
      <c r="A12" s="41">
        <v>1</v>
      </c>
      <c r="B12" s="171"/>
      <c r="C12" s="172"/>
      <c r="D12" s="122" t="s">
        <v>316</v>
      </c>
      <c r="E12" s="78" t="s">
        <v>317</v>
      </c>
      <c r="F12" s="79" t="s">
        <v>48</v>
      </c>
      <c r="G12" s="146" t="s">
        <v>318</v>
      </c>
      <c r="H12" s="78" t="s">
        <v>319</v>
      </c>
      <c r="I12" s="79" t="s">
        <v>61</v>
      </c>
      <c r="J12" s="79" t="s">
        <v>320</v>
      </c>
      <c r="K12" s="80" t="s">
        <v>341</v>
      </c>
      <c r="L12" s="173">
        <v>63.5</v>
      </c>
      <c r="M12" s="173">
        <v>66.2</v>
      </c>
      <c r="N12" s="174">
        <f>(L12+M12)/2</f>
        <v>64.849999999999994</v>
      </c>
      <c r="O12" s="175">
        <f>RANK(N12,N$12:N$13,0)</f>
        <v>1</v>
      </c>
      <c r="P12" s="173">
        <v>65.5</v>
      </c>
      <c r="Q12" s="173">
        <v>70.400000000000006</v>
      </c>
      <c r="R12" s="174">
        <f>(P12+Q12)/2</f>
        <v>67.95</v>
      </c>
      <c r="S12" s="175">
        <f>RANK(R12,R$12:R$13,0)</f>
        <v>1</v>
      </c>
      <c r="T12" s="173">
        <v>61.25</v>
      </c>
      <c r="U12" s="173">
        <v>66</v>
      </c>
      <c r="V12" s="174">
        <f>(T12+U12)/2</f>
        <v>63.625</v>
      </c>
      <c r="W12" s="175">
        <f>RANK(V12,V$12:V$13,0)</f>
        <v>1</v>
      </c>
      <c r="X12" s="173">
        <v>66</v>
      </c>
      <c r="Y12" s="173">
        <v>69</v>
      </c>
      <c r="Z12" s="174">
        <f>(X12+Y12)/2</f>
        <v>67.5</v>
      </c>
      <c r="AA12" s="175">
        <f>RANK(Z12,Z$12:Z$13,0)</f>
        <v>1</v>
      </c>
      <c r="AB12" s="173">
        <v>62.5</v>
      </c>
      <c r="AC12" s="173">
        <v>69</v>
      </c>
      <c r="AD12" s="174">
        <f>(AB12+AC12)/2</f>
        <v>65.75</v>
      </c>
      <c r="AE12" s="175">
        <f>RANK(AD12,AD$12:AD$13,0)</f>
        <v>1</v>
      </c>
      <c r="AF12" s="176">
        <f>(T12+X12+AB12+P12+L12)/5</f>
        <v>63.75</v>
      </c>
      <c r="AG12" s="176">
        <f>(U12+Y12+AC12+M12+Q12)/5-AH12</f>
        <v>68.12</v>
      </c>
      <c r="AH12" s="176"/>
      <c r="AI12" s="174">
        <f>(AF12+AG12)/2</f>
        <v>65.935000000000002</v>
      </c>
      <c r="AJ12" s="50" t="s">
        <v>93</v>
      </c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</row>
    <row r="13" spans="1:265" ht="66.75" customHeight="1">
      <c r="A13" s="41">
        <v>2</v>
      </c>
      <c r="B13" s="171"/>
      <c r="C13" s="172"/>
      <c r="D13" s="122" t="s">
        <v>321</v>
      </c>
      <c r="E13" s="78" t="s">
        <v>322</v>
      </c>
      <c r="F13" s="79" t="s">
        <v>48</v>
      </c>
      <c r="G13" s="146" t="s">
        <v>323</v>
      </c>
      <c r="H13" s="78" t="s">
        <v>324</v>
      </c>
      <c r="I13" s="79" t="s">
        <v>325</v>
      </c>
      <c r="J13" s="79" t="s">
        <v>326</v>
      </c>
      <c r="K13" s="80" t="s">
        <v>338</v>
      </c>
      <c r="L13" s="173">
        <v>61.75</v>
      </c>
      <c r="M13" s="173">
        <v>61</v>
      </c>
      <c r="N13" s="174">
        <f>(L13+M13)/2</f>
        <v>61.375</v>
      </c>
      <c r="O13" s="175">
        <f>RANK(N13,N$12:N$13,0)</f>
        <v>2</v>
      </c>
      <c r="P13" s="173">
        <v>62</v>
      </c>
      <c r="Q13" s="173">
        <v>65.2</v>
      </c>
      <c r="R13" s="174">
        <f>(P13+Q13)/2</f>
        <v>63.6</v>
      </c>
      <c r="S13" s="175">
        <f>RANK(R13,R$12:R$13,0)</f>
        <v>2</v>
      </c>
      <c r="T13" s="173">
        <v>61</v>
      </c>
      <c r="U13" s="173">
        <v>64</v>
      </c>
      <c r="V13" s="174">
        <f>(T13+U13)/2</f>
        <v>62.5</v>
      </c>
      <c r="W13" s="175">
        <f>RANK(V13,V$12:V$13,0)</f>
        <v>2</v>
      </c>
      <c r="X13" s="173">
        <v>65</v>
      </c>
      <c r="Y13" s="173">
        <v>67</v>
      </c>
      <c r="Z13" s="174">
        <f>(X13+Y13)/2</f>
        <v>66</v>
      </c>
      <c r="AA13" s="175">
        <f>RANK(Z13,Z$12:Z$13,0)</f>
        <v>2</v>
      </c>
      <c r="AB13" s="173">
        <v>63.5</v>
      </c>
      <c r="AC13" s="173">
        <v>67</v>
      </c>
      <c r="AD13" s="174">
        <f>(AB13+AC13)/2</f>
        <v>65.25</v>
      </c>
      <c r="AE13" s="175">
        <f>RANK(AD13,AD$12:AD$13,0)</f>
        <v>2</v>
      </c>
      <c r="AF13" s="176">
        <f>(T13+X13+AB13+P13+L13)/5</f>
        <v>62.65</v>
      </c>
      <c r="AG13" s="176">
        <f>(U13+Y13+AC13+M13+Q13)/5-AH13</f>
        <v>64.84</v>
      </c>
      <c r="AH13" s="176"/>
      <c r="AI13" s="174">
        <f>(AF13+AG13)/2</f>
        <v>63.745000000000005</v>
      </c>
      <c r="AJ13" s="50" t="s">
        <v>93</v>
      </c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</row>
    <row r="14" spans="1:265" ht="19.5" customHeight="1">
      <c r="A14" s="177"/>
      <c r="B14" s="178"/>
      <c r="C14" s="178"/>
      <c r="D14" s="179"/>
      <c r="E14" s="180"/>
      <c r="F14" s="181"/>
      <c r="G14" s="182"/>
      <c r="H14" s="183"/>
      <c r="I14" s="184"/>
      <c r="J14" s="184"/>
      <c r="K14" s="185"/>
      <c r="L14" s="186"/>
      <c r="M14" s="186"/>
      <c r="N14" s="187"/>
      <c r="O14" s="188"/>
      <c r="P14" s="186"/>
      <c r="Q14" s="186"/>
      <c r="R14" s="187"/>
      <c r="S14" s="188"/>
      <c r="T14" s="186"/>
      <c r="U14" s="186"/>
      <c r="V14" s="187"/>
      <c r="W14" s="188"/>
      <c r="X14" s="186"/>
      <c r="Y14" s="186"/>
      <c r="Z14" s="187"/>
      <c r="AA14" s="188"/>
      <c r="AB14" s="186"/>
      <c r="AC14" s="186"/>
      <c r="AD14" s="187"/>
      <c r="AE14" s="188"/>
      <c r="AF14" s="186"/>
      <c r="AG14" s="186"/>
      <c r="AH14" s="186"/>
      <c r="AI14" s="189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  <c r="ER14" s="190"/>
      <c r="ES14" s="190"/>
      <c r="ET14" s="190"/>
      <c r="EU14" s="190"/>
      <c r="EV14" s="190"/>
      <c r="EW14" s="190"/>
      <c r="EX14" s="190"/>
      <c r="EY14" s="190"/>
      <c r="EZ14" s="190"/>
      <c r="FA14" s="190"/>
      <c r="FB14" s="190"/>
      <c r="FC14" s="190"/>
      <c r="FD14" s="190"/>
      <c r="FE14" s="190"/>
      <c r="FF14" s="190"/>
      <c r="FG14" s="190"/>
      <c r="FH14" s="190"/>
      <c r="FI14" s="190"/>
      <c r="FJ14" s="190"/>
      <c r="FK14" s="190"/>
      <c r="FL14" s="190"/>
      <c r="FM14" s="190"/>
      <c r="FN14" s="190"/>
      <c r="FO14" s="190"/>
      <c r="FP14" s="190"/>
      <c r="FQ14" s="190"/>
      <c r="FR14" s="190"/>
      <c r="FS14" s="190"/>
      <c r="FT14" s="190"/>
      <c r="FU14" s="190"/>
      <c r="FV14" s="190"/>
      <c r="FW14" s="190"/>
      <c r="FX14" s="190"/>
      <c r="FY14" s="190"/>
      <c r="FZ14" s="190"/>
      <c r="GA14" s="190"/>
      <c r="GB14" s="190"/>
      <c r="GC14" s="190"/>
      <c r="GD14" s="190"/>
      <c r="GE14" s="190"/>
      <c r="GF14" s="190"/>
      <c r="GG14" s="190"/>
      <c r="GH14" s="190"/>
      <c r="GI14" s="190"/>
      <c r="GJ14" s="190"/>
      <c r="GK14" s="190"/>
      <c r="GL14" s="190"/>
      <c r="GM14" s="190"/>
      <c r="GN14" s="190"/>
      <c r="GO14" s="190"/>
      <c r="GP14" s="190"/>
      <c r="GQ14" s="190"/>
      <c r="GR14" s="190"/>
      <c r="GS14" s="190"/>
      <c r="GT14" s="190"/>
      <c r="GU14" s="190"/>
      <c r="GV14" s="190"/>
      <c r="GW14" s="190"/>
      <c r="GX14" s="190"/>
      <c r="GY14" s="190"/>
      <c r="GZ14" s="190"/>
      <c r="HA14" s="190"/>
      <c r="HB14" s="190"/>
      <c r="HC14" s="190"/>
      <c r="HD14" s="190"/>
      <c r="HE14" s="190"/>
      <c r="HF14" s="190"/>
      <c r="HG14" s="190"/>
      <c r="HH14" s="190"/>
      <c r="HI14" s="190"/>
      <c r="HJ14" s="190"/>
      <c r="HK14" s="190"/>
      <c r="HL14" s="190"/>
      <c r="HM14" s="190"/>
      <c r="HN14" s="190"/>
      <c r="HO14" s="190"/>
      <c r="HP14" s="190"/>
      <c r="HQ14" s="190"/>
      <c r="HR14" s="190"/>
      <c r="HS14" s="190"/>
      <c r="HT14" s="190"/>
      <c r="HU14" s="190"/>
      <c r="HV14" s="190"/>
      <c r="HW14" s="190"/>
      <c r="HX14" s="190"/>
      <c r="HY14" s="190"/>
      <c r="HZ14" s="190"/>
      <c r="IA14" s="190"/>
      <c r="IB14" s="190"/>
      <c r="IC14" s="190"/>
      <c r="ID14" s="190"/>
      <c r="IE14" s="190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  <c r="IU14" s="190"/>
      <c r="IV14" s="190"/>
      <c r="IW14" s="190"/>
      <c r="IX14" s="190"/>
      <c r="IY14" s="190"/>
      <c r="IZ14" s="190"/>
      <c r="JA14" s="190"/>
      <c r="JB14" s="190"/>
      <c r="JC14" s="190"/>
      <c r="JD14" s="190"/>
      <c r="JE14" s="190"/>
    </row>
    <row r="15" spans="1:265" ht="39.75" customHeight="1">
      <c r="A15" s="191"/>
      <c r="B15" s="191"/>
      <c r="C15" s="191"/>
      <c r="D15" s="24" t="s">
        <v>94</v>
      </c>
      <c r="E15" s="24"/>
      <c r="F15" s="24"/>
      <c r="G15" s="24"/>
      <c r="H15" s="51"/>
      <c r="I15" s="52"/>
      <c r="J15" s="51"/>
      <c r="L15" s="53" t="s">
        <v>235</v>
      </c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2"/>
      <c r="AC15" s="191"/>
      <c r="AD15" s="191"/>
      <c r="AE15" s="191"/>
      <c r="AF15" s="191"/>
      <c r="AG15" s="191"/>
      <c r="AH15" s="191"/>
      <c r="AI15" s="191"/>
    </row>
    <row r="16" spans="1:265" ht="16.5" customHeight="1">
      <c r="A16" s="191"/>
      <c r="B16" s="191"/>
      <c r="C16" s="191"/>
      <c r="D16" s="24"/>
      <c r="E16" s="24"/>
      <c r="F16" s="24"/>
      <c r="G16" s="24"/>
      <c r="H16" s="24"/>
      <c r="I16" s="24"/>
      <c r="J16" s="24"/>
      <c r="L16" s="53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</row>
    <row r="17" spans="4:12" ht="15.75">
      <c r="D17" s="24" t="s">
        <v>71</v>
      </c>
      <c r="L17" s="53" t="s">
        <v>95</v>
      </c>
    </row>
  </sheetData>
  <protectedRanges>
    <protectedRange sqref="L15:L16" name="Диапазон1_3_1_1_3_11_1_1_3_1_1_2_1_3_3_1_1_4_1_1_2_1_2_1"/>
    <protectedRange sqref="L17" name="Диапазон1_3_1_1_3_11_1_1_3_1_1_2_1_3_3_1_1_4_1_1_2_1_1_1_1"/>
  </protectedRanges>
  <sortState ref="A12:JE13">
    <sortCondition descending="1" ref="AI12:AI13"/>
  </sortState>
  <mergeCells count="26">
    <mergeCell ref="A1:AJ1"/>
    <mergeCell ref="A2:AJ2"/>
    <mergeCell ref="A3:AJ3"/>
    <mergeCell ref="A4:AJ4"/>
    <mergeCell ref="A6:AJ6"/>
    <mergeCell ref="E10:E11"/>
    <mergeCell ref="F10:F11"/>
    <mergeCell ref="G10:G11"/>
    <mergeCell ref="H10:H11"/>
    <mergeCell ref="I10:I11"/>
    <mergeCell ref="AF10:AG10"/>
    <mergeCell ref="AH10:AH11"/>
    <mergeCell ref="AI10:AI11"/>
    <mergeCell ref="AJ10:AJ11"/>
    <mergeCell ref="A5:AJ5"/>
    <mergeCell ref="K10:K11"/>
    <mergeCell ref="L10:O10"/>
    <mergeCell ref="P10:S10"/>
    <mergeCell ref="T10:W10"/>
    <mergeCell ref="X10:AA10"/>
    <mergeCell ref="AB10:AE10"/>
    <mergeCell ref="A7:AJ7"/>
    <mergeCell ref="A10:A11"/>
    <mergeCell ref="B10:B11"/>
    <mergeCell ref="C10:C11"/>
    <mergeCell ref="D10:D11"/>
  </mergeCells>
  <pageMargins left="0" right="0" top="0" bottom="0" header="0.31496062992125984" footer="0.31496062992125984"/>
  <pageSetup paperSize="9" scale="6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JE17"/>
  <sheetViews>
    <sheetView tabSelected="1" view="pageBreakPreview" topLeftCell="A7" zoomScale="75" zoomScaleNormal="100" zoomScaleSheetLayoutView="75" workbookViewId="0">
      <selection activeCell="AI12" sqref="AI12:AI13"/>
    </sheetView>
  </sheetViews>
  <sheetFormatPr defaultColWidth="9.140625" defaultRowHeight="12.75"/>
  <cols>
    <col min="1" max="1" width="4.28515625" style="99" customWidth="1"/>
    <col min="2" max="2" width="5.140625" style="99" hidden="1" customWidth="1"/>
    <col min="3" max="3" width="4.5703125" style="99" hidden="1" customWidth="1"/>
    <col min="4" max="4" width="17.28515625" style="99" customWidth="1"/>
    <col min="5" max="5" width="8" style="99" hidden="1" customWidth="1"/>
    <col min="6" max="6" width="7.7109375" style="99" hidden="1" customWidth="1"/>
    <col min="7" max="7" width="23.85546875" style="99" customWidth="1"/>
    <col min="8" max="8" width="9.140625" style="99" hidden="1" customWidth="1"/>
    <col min="9" max="9" width="14.28515625" style="99" hidden="1" customWidth="1"/>
    <col min="10" max="10" width="0" style="99" hidden="1" customWidth="1"/>
    <col min="11" max="11" width="23.5703125" style="99" customWidth="1"/>
    <col min="12" max="13" width="6.42578125" style="99" customWidth="1"/>
    <col min="14" max="14" width="9.140625" style="99" customWidth="1"/>
    <col min="15" max="15" width="3.42578125" style="99" customWidth="1"/>
    <col min="16" max="17" width="6.42578125" style="99" customWidth="1"/>
    <col min="18" max="18" width="9.140625" style="99" customWidth="1"/>
    <col min="19" max="19" width="3.42578125" style="99" customWidth="1"/>
    <col min="20" max="21" width="6.42578125" style="99" customWidth="1"/>
    <col min="22" max="22" width="9.140625" style="99" customWidth="1"/>
    <col min="23" max="23" width="3.42578125" style="99" customWidth="1"/>
    <col min="24" max="25" width="6.42578125" style="99" customWidth="1"/>
    <col min="26" max="26" width="9.5703125" style="99" customWidth="1"/>
    <col min="27" max="27" width="3.7109375" style="99" customWidth="1"/>
    <col min="28" max="29" width="6.42578125" style="99" customWidth="1"/>
    <col min="30" max="30" width="8.5703125" style="99" customWidth="1"/>
    <col min="31" max="31" width="4.140625" style="99" customWidth="1"/>
    <col min="32" max="33" width="6.42578125" style="99" customWidth="1"/>
    <col min="34" max="34" width="5.7109375" style="99" hidden="1" customWidth="1"/>
    <col min="35" max="35" width="8.5703125" style="99" customWidth="1"/>
    <col min="36" max="36" width="8.140625" style="99" customWidth="1"/>
    <col min="37" max="16384" width="9.140625" style="99"/>
  </cols>
  <sheetData>
    <row r="1" spans="1:265" ht="55.5" customHeight="1">
      <c r="A1" s="255" t="s">
        <v>349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</row>
    <row r="2" spans="1:265" ht="12.75" customHeight="1">
      <c r="A2" s="249" t="s">
        <v>109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158"/>
      <c r="EE2" s="158"/>
      <c r="EF2" s="158"/>
      <c r="EG2" s="158"/>
      <c r="EH2" s="158"/>
      <c r="EI2" s="158"/>
      <c r="EJ2" s="158"/>
      <c r="EK2" s="158"/>
      <c r="EL2" s="158"/>
      <c r="EM2" s="158"/>
      <c r="EN2" s="158"/>
      <c r="EO2" s="158"/>
      <c r="EP2" s="158"/>
      <c r="EQ2" s="158"/>
      <c r="ER2" s="158"/>
      <c r="ES2" s="158"/>
      <c r="ET2" s="158"/>
      <c r="EU2" s="158"/>
      <c r="EV2" s="158"/>
      <c r="EW2" s="158"/>
      <c r="EX2" s="158"/>
      <c r="EY2" s="158"/>
      <c r="EZ2" s="158"/>
      <c r="FA2" s="158"/>
      <c r="FB2" s="158"/>
      <c r="FC2" s="158"/>
      <c r="FD2" s="158"/>
      <c r="FE2" s="158"/>
      <c r="FF2" s="158"/>
      <c r="FG2" s="158"/>
      <c r="FH2" s="158"/>
      <c r="FI2" s="158"/>
      <c r="FJ2" s="158"/>
      <c r="FK2" s="158"/>
      <c r="FL2" s="158"/>
      <c r="FM2" s="158"/>
      <c r="FN2" s="158"/>
      <c r="FO2" s="158"/>
      <c r="FP2" s="158"/>
      <c r="FQ2" s="158"/>
      <c r="FR2" s="158"/>
      <c r="FS2" s="158"/>
      <c r="FT2" s="158"/>
      <c r="FU2" s="158"/>
      <c r="FV2" s="158"/>
      <c r="FW2" s="158"/>
      <c r="FX2" s="158"/>
      <c r="FY2" s="158"/>
      <c r="FZ2" s="158"/>
      <c r="GA2" s="158"/>
      <c r="GB2" s="158"/>
      <c r="GC2" s="158"/>
      <c r="GD2" s="158"/>
      <c r="GE2" s="158"/>
      <c r="GF2" s="158"/>
      <c r="GG2" s="158"/>
      <c r="GH2" s="158"/>
      <c r="GI2" s="158"/>
      <c r="GJ2" s="158"/>
      <c r="GK2" s="158"/>
      <c r="GL2" s="158"/>
      <c r="GM2" s="158"/>
      <c r="GN2" s="158"/>
      <c r="GO2" s="158"/>
      <c r="GP2" s="158"/>
      <c r="GQ2" s="158"/>
      <c r="GR2" s="158"/>
      <c r="GS2" s="158"/>
      <c r="GT2" s="158"/>
      <c r="GU2" s="158"/>
      <c r="GV2" s="158"/>
      <c r="GW2" s="158"/>
      <c r="GX2" s="158"/>
      <c r="GY2" s="158"/>
      <c r="GZ2" s="158"/>
      <c r="HA2" s="158"/>
      <c r="HB2" s="158"/>
      <c r="HC2" s="158"/>
      <c r="HD2" s="158"/>
      <c r="HE2" s="158"/>
      <c r="HF2" s="158"/>
      <c r="HG2" s="158"/>
      <c r="HH2" s="158"/>
      <c r="HI2" s="158"/>
      <c r="HJ2" s="158"/>
      <c r="HK2" s="158"/>
      <c r="HL2" s="158"/>
      <c r="HM2" s="158"/>
      <c r="HN2" s="158"/>
      <c r="HO2" s="158"/>
      <c r="HP2" s="158"/>
      <c r="HQ2" s="158"/>
      <c r="HR2" s="158"/>
      <c r="HS2" s="158"/>
      <c r="HT2" s="158"/>
      <c r="HU2" s="158"/>
      <c r="HV2" s="158"/>
      <c r="HW2" s="158"/>
      <c r="HX2" s="158"/>
      <c r="HY2" s="158"/>
      <c r="HZ2" s="158"/>
      <c r="IA2" s="158"/>
      <c r="IB2" s="158"/>
      <c r="IC2" s="158"/>
      <c r="ID2" s="158"/>
      <c r="IE2" s="158"/>
      <c r="IF2" s="158"/>
      <c r="IG2" s="158"/>
      <c r="IH2" s="158"/>
      <c r="II2" s="158"/>
      <c r="IJ2" s="158"/>
      <c r="IK2" s="158"/>
      <c r="IL2" s="158"/>
      <c r="IM2" s="158"/>
      <c r="IN2" s="158"/>
      <c r="IO2" s="158"/>
      <c r="IP2" s="158"/>
      <c r="IQ2" s="158"/>
      <c r="IR2" s="158"/>
      <c r="IS2" s="158"/>
      <c r="IT2" s="158"/>
      <c r="IU2" s="158"/>
      <c r="IV2" s="158"/>
      <c r="IW2" s="158"/>
      <c r="IX2" s="158"/>
      <c r="IY2" s="158"/>
      <c r="IZ2" s="158"/>
      <c r="JA2" s="158"/>
      <c r="JB2" s="158"/>
      <c r="JC2" s="158"/>
      <c r="JD2" s="158"/>
      <c r="JE2" s="158"/>
    </row>
    <row r="3" spans="1:265" ht="14.25">
      <c r="A3" s="256" t="s">
        <v>76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AZ3" s="159"/>
      <c r="BA3" s="159"/>
      <c r="BB3" s="159"/>
      <c r="BC3" s="159"/>
      <c r="BD3" s="159"/>
      <c r="BE3" s="159"/>
      <c r="BF3" s="159"/>
      <c r="BG3" s="159"/>
      <c r="BH3" s="159"/>
      <c r="BI3" s="159"/>
      <c r="BJ3" s="159"/>
      <c r="BK3" s="159"/>
      <c r="BL3" s="159"/>
      <c r="BM3" s="159"/>
      <c r="BN3" s="159"/>
      <c r="BO3" s="159"/>
      <c r="BP3" s="159"/>
      <c r="BQ3" s="159"/>
      <c r="BR3" s="159"/>
      <c r="BS3" s="159"/>
      <c r="BT3" s="159"/>
      <c r="BU3" s="159"/>
      <c r="BV3" s="159"/>
      <c r="BW3" s="159"/>
      <c r="BX3" s="159"/>
      <c r="BY3" s="159"/>
      <c r="BZ3" s="159"/>
      <c r="CA3" s="159"/>
      <c r="CB3" s="159"/>
      <c r="CC3" s="159"/>
      <c r="CD3" s="159"/>
      <c r="CE3" s="159"/>
      <c r="CF3" s="159"/>
      <c r="CG3" s="159"/>
      <c r="CH3" s="159"/>
      <c r="CI3" s="159"/>
      <c r="CJ3" s="159"/>
      <c r="CK3" s="159"/>
      <c r="CL3" s="159"/>
      <c r="CM3" s="159"/>
      <c r="CN3" s="159"/>
      <c r="CO3" s="159"/>
      <c r="CP3" s="159"/>
      <c r="CQ3" s="159"/>
      <c r="CR3" s="159"/>
      <c r="CS3" s="159"/>
      <c r="CT3" s="159"/>
      <c r="CU3" s="159"/>
      <c r="CV3" s="159"/>
      <c r="CW3" s="159"/>
      <c r="CX3" s="159"/>
      <c r="CY3" s="159"/>
      <c r="CZ3" s="159"/>
      <c r="DA3" s="159"/>
      <c r="DB3" s="159"/>
      <c r="DC3" s="159"/>
      <c r="DD3" s="159"/>
      <c r="DE3" s="159"/>
      <c r="DF3" s="159"/>
      <c r="DG3" s="159"/>
      <c r="DH3" s="159"/>
      <c r="DI3" s="159"/>
      <c r="DJ3" s="159"/>
      <c r="DK3" s="159"/>
      <c r="DL3" s="159"/>
      <c r="DM3" s="159"/>
      <c r="DN3" s="159"/>
      <c r="DO3" s="159"/>
      <c r="DP3" s="159"/>
      <c r="DQ3" s="159"/>
      <c r="DR3" s="159"/>
      <c r="DS3" s="159"/>
      <c r="DT3" s="159"/>
      <c r="DU3" s="159"/>
      <c r="DV3" s="159"/>
      <c r="DW3" s="159"/>
      <c r="DX3" s="159"/>
      <c r="DY3" s="159"/>
      <c r="DZ3" s="159"/>
      <c r="EA3" s="159"/>
      <c r="EB3" s="159"/>
      <c r="EC3" s="159"/>
      <c r="ED3" s="159"/>
      <c r="EE3" s="159"/>
      <c r="EF3" s="159"/>
      <c r="EG3" s="159"/>
      <c r="EH3" s="159"/>
      <c r="EI3" s="159"/>
      <c r="EJ3" s="159"/>
      <c r="EK3" s="159"/>
      <c r="EL3" s="159"/>
      <c r="EM3" s="159"/>
      <c r="EN3" s="159"/>
      <c r="EO3" s="159"/>
      <c r="EP3" s="159"/>
      <c r="EQ3" s="159"/>
      <c r="ER3" s="159"/>
      <c r="ES3" s="159"/>
      <c r="ET3" s="159"/>
      <c r="EU3" s="159"/>
      <c r="EV3" s="159"/>
      <c r="EW3" s="159"/>
      <c r="EX3" s="159"/>
      <c r="EY3" s="159"/>
      <c r="EZ3" s="159"/>
      <c r="FA3" s="159"/>
      <c r="FB3" s="159"/>
      <c r="FC3" s="159"/>
      <c r="FD3" s="159"/>
      <c r="FE3" s="159"/>
      <c r="FF3" s="159"/>
      <c r="FG3" s="159"/>
      <c r="FH3" s="159"/>
      <c r="FI3" s="159"/>
      <c r="FJ3" s="159"/>
      <c r="FK3" s="159"/>
      <c r="FL3" s="159"/>
      <c r="FM3" s="159"/>
      <c r="FN3" s="159"/>
      <c r="FO3" s="159"/>
      <c r="FP3" s="159"/>
      <c r="FQ3" s="159"/>
      <c r="FR3" s="159"/>
      <c r="FS3" s="159"/>
      <c r="FT3" s="159"/>
      <c r="FU3" s="159"/>
      <c r="FV3" s="159"/>
      <c r="FW3" s="159"/>
      <c r="FX3" s="159"/>
      <c r="FY3" s="159"/>
      <c r="FZ3" s="159"/>
      <c r="GA3" s="159"/>
      <c r="GB3" s="159"/>
      <c r="GC3" s="159"/>
      <c r="GD3" s="159"/>
      <c r="GE3" s="159"/>
      <c r="GF3" s="159"/>
      <c r="GG3" s="159"/>
      <c r="GH3" s="159"/>
      <c r="GI3" s="159"/>
      <c r="GJ3" s="159"/>
      <c r="GK3" s="159"/>
      <c r="GL3" s="159"/>
      <c r="GM3" s="159"/>
      <c r="GN3" s="159"/>
      <c r="GO3" s="159"/>
      <c r="GP3" s="159"/>
      <c r="GQ3" s="159"/>
      <c r="GR3" s="159"/>
      <c r="GS3" s="159"/>
      <c r="GT3" s="159"/>
      <c r="GU3" s="159"/>
      <c r="GV3" s="159"/>
      <c r="GW3" s="159"/>
      <c r="GX3" s="159"/>
      <c r="GY3" s="159"/>
      <c r="GZ3" s="159"/>
      <c r="HA3" s="159"/>
      <c r="HB3" s="159"/>
      <c r="HC3" s="159"/>
      <c r="HD3" s="159"/>
      <c r="HE3" s="159"/>
      <c r="HF3" s="159"/>
      <c r="HG3" s="159"/>
      <c r="HH3" s="159"/>
      <c r="HI3" s="159"/>
      <c r="HJ3" s="159"/>
      <c r="HK3" s="159"/>
      <c r="HL3" s="159"/>
      <c r="HM3" s="159"/>
      <c r="HN3" s="159"/>
      <c r="HO3" s="159"/>
      <c r="HP3" s="159"/>
      <c r="HQ3" s="159"/>
      <c r="HR3" s="159"/>
      <c r="HS3" s="159"/>
      <c r="HT3" s="159"/>
      <c r="HU3" s="159"/>
      <c r="HV3" s="159"/>
      <c r="HW3" s="159"/>
      <c r="HX3" s="159"/>
      <c r="HY3" s="159"/>
      <c r="HZ3" s="159"/>
      <c r="IA3" s="159"/>
      <c r="IB3" s="159"/>
      <c r="IC3" s="159"/>
      <c r="ID3" s="159"/>
      <c r="IE3" s="159"/>
      <c r="IF3" s="159"/>
      <c r="IG3" s="159"/>
      <c r="IH3" s="159"/>
      <c r="II3" s="159"/>
      <c r="IJ3" s="159"/>
      <c r="IK3" s="159"/>
      <c r="IL3" s="159"/>
      <c r="IM3" s="159"/>
      <c r="IN3" s="159"/>
      <c r="IO3" s="159"/>
      <c r="IP3" s="159"/>
      <c r="IQ3" s="159"/>
      <c r="IR3" s="159"/>
      <c r="IS3" s="159"/>
      <c r="IT3" s="159"/>
      <c r="IU3" s="159"/>
      <c r="IV3" s="159"/>
      <c r="IW3" s="159"/>
      <c r="IX3" s="159"/>
      <c r="IY3" s="159"/>
      <c r="IZ3" s="159"/>
      <c r="JA3" s="159"/>
      <c r="JB3" s="159"/>
      <c r="JC3" s="159"/>
      <c r="JD3" s="159"/>
      <c r="JE3" s="159"/>
    </row>
    <row r="4" spans="1:265" ht="15" customHeight="1">
      <c r="A4" s="249" t="s">
        <v>342</v>
      </c>
      <c r="B4" s="249"/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160"/>
      <c r="AL4" s="160"/>
      <c r="AM4" s="160"/>
      <c r="AN4" s="160"/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0"/>
      <c r="BI4" s="160"/>
      <c r="BJ4" s="160"/>
      <c r="BK4" s="160"/>
      <c r="BL4" s="160"/>
      <c r="BM4" s="160"/>
      <c r="BN4" s="160"/>
      <c r="BO4" s="16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60"/>
      <c r="CA4" s="160"/>
      <c r="CB4" s="160"/>
      <c r="CC4" s="160"/>
      <c r="CD4" s="160"/>
      <c r="CE4" s="160"/>
      <c r="CF4" s="160"/>
      <c r="CG4" s="160"/>
      <c r="CH4" s="160"/>
      <c r="CI4" s="160"/>
      <c r="CJ4" s="160"/>
      <c r="CK4" s="160"/>
      <c r="CL4" s="160"/>
      <c r="CM4" s="160"/>
      <c r="CN4" s="160"/>
      <c r="CO4" s="160"/>
      <c r="CP4" s="160"/>
      <c r="CQ4" s="160"/>
      <c r="CR4" s="160"/>
      <c r="CS4" s="160"/>
      <c r="CT4" s="160"/>
      <c r="CU4" s="160"/>
      <c r="CV4" s="160"/>
      <c r="CW4" s="160"/>
      <c r="CX4" s="160"/>
      <c r="CY4" s="160"/>
      <c r="CZ4" s="160"/>
      <c r="DA4" s="160"/>
      <c r="DB4" s="160"/>
      <c r="DC4" s="160"/>
      <c r="DD4" s="160"/>
      <c r="DE4" s="160"/>
      <c r="DF4" s="160"/>
      <c r="DG4" s="160"/>
      <c r="DH4" s="160"/>
      <c r="DI4" s="160"/>
      <c r="DJ4" s="160"/>
      <c r="DK4" s="160"/>
      <c r="DL4" s="160"/>
      <c r="DM4" s="160"/>
      <c r="DN4" s="160"/>
      <c r="DO4" s="160"/>
      <c r="DP4" s="160"/>
      <c r="DQ4" s="160"/>
      <c r="DR4" s="160"/>
      <c r="DS4" s="160"/>
      <c r="DT4" s="160"/>
      <c r="DU4" s="160"/>
      <c r="DV4" s="160"/>
      <c r="DW4" s="160"/>
      <c r="DX4" s="160"/>
      <c r="DY4" s="160"/>
      <c r="DZ4" s="160"/>
      <c r="EA4" s="160"/>
      <c r="EB4" s="160"/>
      <c r="EC4" s="160"/>
      <c r="ED4" s="160"/>
      <c r="EE4" s="160"/>
      <c r="EF4" s="160"/>
      <c r="EG4" s="160"/>
      <c r="EH4" s="160"/>
      <c r="EI4" s="160"/>
      <c r="EJ4" s="160"/>
      <c r="EK4" s="160"/>
      <c r="EL4" s="160"/>
      <c r="EM4" s="160"/>
      <c r="EN4" s="160"/>
      <c r="EO4" s="160"/>
      <c r="EP4" s="160"/>
      <c r="EQ4" s="160"/>
      <c r="ER4" s="160"/>
      <c r="ES4" s="160"/>
      <c r="ET4" s="160"/>
      <c r="EU4" s="160"/>
      <c r="EV4" s="160"/>
      <c r="EW4" s="160"/>
      <c r="EX4" s="160"/>
      <c r="EY4" s="160"/>
      <c r="EZ4" s="160"/>
      <c r="FA4" s="160"/>
      <c r="FB4" s="160"/>
      <c r="FC4" s="160"/>
      <c r="FD4" s="160"/>
      <c r="FE4" s="160"/>
      <c r="FF4" s="160"/>
      <c r="FG4" s="160"/>
      <c r="FH4" s="160"/>
      <c r="FI4" s="160"/>
      <c r="FJ4" s="160"/>
      <c r="FK4" s="160"/>
      <c r="FL4" s="160"/>
      <c r="FM4" s="160"/>
      <c r="FN4" s="160"/>
      <c r="FO4" s="160"/>
      <c r="FP4" s="160"/>
      <c r="FQ4" s="160"/>
      <c r="FR4" s="160"/>
      <c r="FS4" s="160"/>
      <c r="FT4" s="160"/>
      <c r="FU4" s="160"/>
      <c r="FV4" s="160"/>
      <c r="FW4" s="160"/>
      <c r="FX4" s="160"/>
      <c r="FY4" s="160"/>
      <c r="FZ4" s="160"/>
      <c r="GA4" s="160"/>
      <c r="GB4" s="160"/>
      <c r="GC4" s="160"/>
      <c r="GD4" s="160"/>
      <c r="GE4" s="160"/>
      <c r="GF4" s="160"/>
      <c r="GG4" s="160"/>
      <c r="GH4" s="160"/>
      <c r="GI4" s="160"/>
      <c r="GJ4" s="160"/>
      <c r="GK4" s="160"/>
      <c r="GL4" s="160"/>
      <c r="GM4" s="160"/>
      <c r="GN4" s="160"/>
      <c r="GO4" s="160"/>
      <c r="GP4" s="160"/>
      <c r="GQ4" s="160"/>
      <c r="GR4" s="160"/>
      <c r="GS4" s="160"/>
      <c r="GT4" s="160"/>
      <c r="GU4" s="160"/>
      <c r="GV4" s="160"/>
      <c r="GW4" s="160"/>
      <c r="GX4" s="160"/>
      <c r="GY4" s="160"/>
      <c r="GZ4" s="160"/>
      <c r="HA4" s="160"/>
      <c r="HB4" s="160"/>
      <c r="HC4" s="160"/>
      <c r="HD4" s="160"/>
      <c r="HE4" s="160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  <c r="IW4" s="160"/>
      <c r="IX4" s="160"/>
      <c r="IY4" s="160"/>
      <c r="IZ4" s="160"/>
      <c r="JA4" s="160"/>
      <c r="JB4" s="160"/>
      <c r="JC4" s="160"/>
      <c r="JD4" s="160"/>
      <c r="JE4" s="160"/>
    </row>
    <row r="5" spans="1:265" ht="15" customHeight="1">
      <c r="A5" s="249" t="s">
        <v>351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0"/>
      <c r="GM5" s="160"/>
      <c r="GN5" s="160"/>
      <c r="GO5" s="160"/>
      <c r="GP5" s="160"/>
      <c r="GQ5" s="160"/>
      <c r="GR5" s="160"/>
      <c r="GS5" s="160"/>
      <c r="GT5" s="160"/>
      <c r="GU5" s="160"/>
      <c r="GV5" s="160"/>
      <c r="GW5" s="160"/>
      <c r="GX5" s="160"/>
      <c r="GY5" s="160"/>
      <c r="GZ5" s="160"/>
      <c r="HA5" s="160"/>
      <c r="HB5" s="160"/>
      <c r="HC5" s="160"/>
      <c r="HD5" s="160"/>
      <c r="HE5" s="160"/>
      <c r="HF5" s="160"/>
      <c r="HG5" s="160"/>
      <c r="HH5" s="160"/>
      <c r="HI5" s="160"/>
      <c r="HJ5" s="160"/>
      <c r="HK5" s="160"/>
      <c r="HL5" s="160"/>
      <c r="HM5" s="160"/>
      <c r="HN5" s="160"/>
      <c r="HO5" s="160"/>
      <c r="HP5" s="160"/>
      <c r="HQ5" s="160"/>
      <c r="HR5" s="160"/>
      <c r="HS5" s="160"/>
      <c r="HT5" s="160"/>
      <c r="HU5" s="160"/>
      <c r="HV5" s="160"/>
      <c r="HW5" s="160"/>
      <c r="HX5" s="160"/>
      <c r="HY5" s="160"/>
      <c r="HZ5" s="160"/>
      <c r="IA5" s="160"/>
      <c r="IB5" s="160"/>
      <c r="IC5" s="160"/>
      <c r="ID5" s="160"/>
      <c r="IE5" s="160"/>
      <c r="IF5" s="160"/>
      <c r="IG5" s="160"/>
      <c r="IH5" s="160"/>
      <c r="II5" s="160"/>
      <c r="IJ5" s="160"/>
      <c r="IK5" s="160"/>
      <c r="IL5" s="160"/>
      <c r="IM5" s="160"/>
      <c r="IN5" s="160"/>
      <c r="IO5" s="160"/>
      <c r="IP5" s="160"/>
      <c r="IQ5" s="160"/>
      <c r="IR5" s="160"/>
      <c r="IS5" s="160"/>
      <c r="IT5" s="160"/>
      <c r="IU5" s="160"/>
      <c r="IV5" s="160"/>
      <c r="IW5" s="160"/>
      <c r="IX5" s="160"/>
      <c r="IY5" s="160"/>
      <c r="IZ5" s="160"/>
      <c r="JA5" s="160"/>
      <c r="JB5" s="160"/>
      <c r="JC5" s="160"/>
      <c r="JD5" s="160"/>
      <c r="JE5" s="160"/>
    </row>
    <row r="6" spans="1:265" ht="15" customHeight="1">
      <c r="A6" s="249" t="s">
        <v>78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0"/>
      <c r="BN6" s="160"/>
      <c r="BO6" s="160"/>
      <c r="BP6" s="160"/>
      <c r="BQ6" s="160"/>
      <c r="BR6" s="160"/>
      <c r="BS6" s="160"/>
      <c r="BT6" s="160"/>
      <c r="BU6" s="160"/>
      <c r="BV6" s="160"/>
      <c r="BW6" s="160"/>
      <c r="BX6" s="160"/>
      <c r="BY6" s="160"/>
      <c r="BZ6" s="160"/>
      <c r="CA6" s="160"/>
      <c r="CB6" s="160"/>
      <c r="CC6" s="160"/>
      <c r="CD6" s="160"/>
      <c r="CE6" s="160"/>
      <c r="CF6" s="160"/>
      <c r="CG6" s="160"/>
      <c r="CH6" s="160"/>
      <c r="CI6" s="160"/>
      <c r="CJ6" s="160"/>
      <c r="CK6" s="160"/>
      <c r="CL6" s="160"/>
      <c r="CM6" s="160"/>
      <c r="CN6" s="160"/>
      <c r="CO6" s="160"/>
      <c r="CP6" s="160"/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0"/>
      <c r="DB6" s="160"/>
      <c r="DC6" s="160"/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0"/>
      <c r="DO6" s="160"/>
      <c r="DP6" s="160"/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0"/>
      <c r="EB6" s="160"/>
      <c r="EC6" s="160"/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0"/>
      <c r="EO6" s="160"/>
      <c r="EP6" s="160"/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0"/>
      <c r="FB6" s="160"/>
      <c r="FC6" s="160"/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0"/>
      <c r="FO6" s="160"/>
      <c r="FP6" s="160"/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0"/>
      <c r="GB6" s="160"/>
      <c r="GC6" s="160"/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0"/>
      <c r="GO6" s="160"/>
      <c r="GP6" s="160"/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0"/>
      <c r="HB6" s="160"/>
      <c r="HC6" s="160"/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0"/>
      <c r="HO6" s="160"/>
      <c r="HP6" s="160"/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</row>
    <row r="7" spans="1:265" ht="18" customHeight="1">
      <c r="A7" s="252" t="s">
        <v>350</v>
      </c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252"/>
      <c r="AH7" s="252"/>
      <c r="AI7" s="252"/>
      <c r="AJ7" s="252"/>
    </row>
    <row r="8" spans="1:265">
      <c r="A8" s="161"/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</row>
    <row r="9" spans="1:265">
      <c r="A9" s="25" t="s">
        <v>1</v>
      </c>
      <c r="B9" s="162"/>
      <c r="C9" s="162"/>
      <c r="D9" s="163"/>
      <c r="E9" s="163"/>
      <c r="F9" s="163"/>
      <c r="G9" s="163"/>
      <c r="H9" s="163"/>
      <c r="I9" s="164"/>
      <c r="J9" s="164"/>
      <c r="K9" s="162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6" t="s">
        <v>145</v>
      </c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  <c r="EK9" s="167"/>
      <c r="EL9" s="167"/>
      <c r="EM9" s="167"/>
      <c r="EN9" s="167"/>
      <c r="EO9" s="167"/>
      <c r="EP9" s="167"/>
      <c r="EQ9" s="167"/>
      <c r="ER9" s="167"/>
      <c r="ES9" s="167"/>
      <c r="ET9" s="167"/>
      <c r="EU9" s="167"/>
      <c r="EV9" s="167"/>
      <c r="EW9" s="167"/>
      <c r="EX9" s="167"/>
      <c r="EY9" s="167"/>
      <c r="EZ9" s="167"/>
      <c r="FA9" s="167"/>
      <c r="FB9" s="167"/>
      <c r="FC9" s="167"/>
      <c r="FD9" s="167"/>
      <c r="FE9" s="167"/>
      <c r="FF9" s="167"/>
      <c r="FG9" s="167"/>
      <c r="FH9" s="167"/>
      <c r="FI9" s="167"/>
      <c r="FJ9" s="167"/>
      <c r="FK9" s="167"/>
      <c r="FL9" s="167"/>
      <c r="FM9" s="167"/>
      <c r="FN9" s="167"/>
      <c r="FO9" s="167"/>
      <c r="FP9" s="167"/>
      <c r="FQ9" s="167"/>
      <c r="FR9" s="167"/>
      <c r="FS9" s="167"/>
      <c r="FT9" s="167"/>
      <c r="FU9" s="167"/>
      <c r="FV9" s="167"/>
      <c r="FW9" s="167"/>
      <c r="FX9" s="167"/>
      <c r="FY9" s="167"/>
      <c r="FZ9" s="167"/>
      <c r="GA9" s="167"/>
      <c r="GB9" s="167"/>
      <c r="GC9" s="167"/>
      <c r="GD9" s="167"/>
      <c r="GE9" s="167"/>
      <c r="GF9" s="167"/>
      <c r="GG9" s="167"/>
      <c r="GH9" s="167"/>
      <c r="GI9" s="167"/>
      <c r="GJ9" s="167"/>
      <c r="GK9" s="167"/>
      <c r="GL9" s="167"/>
      <c r="GM9" s="167"/>
      <c r="GN9" s="167"/>
      <c r="GO9" s="167"/>
      <c r="GP9" s="167"/>
      <c r="GQ9" s="167"/>
      <c r="GR9" s="167"/>
      <c r="GS9" s="167"/>
      <c r="GT9" s="167"/>
      <c r="GU9" s="167"/>
      <c r="GV9" s="167"/>
      <c r="GW9" s="167"/>
      <c r="GX9" s="167"/>
      <c r="GY9" s="167"/>
      <c r="GZ9" s="167"/>
      <c r="HA9" s="167"/>
      <c r="HB9" s="167"/>
      <c r="HC9" s="167"/>
      <c r="HD9" s="167"/>
      <c r="HE9" s="167"/>
      <c r="HF9" s="167"/>
      <c r="HG9" s="167"/>
      <c r="HH9" s="167"/>
      <c r="HI9" s="167"/>
      <c r="HJ9" s="167"/>
      <c r="HK9" s="167"/>
      <c r="HL9" s="167"/>
      <c r="HM9" s="167"/>
      <c r="HN9" s="167"/>
      <c r="HO9" s="167"/>
      <c r="HP9" s="167"/>
      <c r="HQ9" s="167"/>
      <c r="HR9" s="167"/>
      <c r="HS9" s="167"/>
      <c r="HT9" s="167"/>
      <c r="HU9" s="167"/>
      <c r="HV9" s="167"/>
      <c r="HW9" s="167"/>
      <c r="HX9" s="167"/>
      <c r="HY9" s="167"/>
      <c r="HZ9" s="167"/>
      <c r="IA9" s="167"/>
      <c r="IB9" s="167"/>
      <c r="IC9" s="167"/>
      <c r="ID9" s="167"/>
      <c r="IE9" s="167"/>
      <c r="IF9" s="167"/>
      <c r="IG9" s="167"/>
      <c r="IH9" s="167"/>
      <c r="II9" s="167"/>
      <c r="IJ9" s="167"/>
      <c r="IK9" s="167"/>
      <c r="IL9" s="167"/>
      <c r="IM9" s="167"/>
      <c r="IN9" s="167"/>
      <c r="IO9" s="167"/>
      <c r="IP9" s="167"/>
      <c r="IQ9" s="167"/>
      <c r="IR9" s="167"/>
      <c r="IS9" s="167"/>
      <c r="IT9" s="167"/>
      <c r="IU9" s="167"/>
      <c r="IV9" s="167"/>
      <c r="IW9" s="167"/>
      <c r="IX9" s="167"/>
      <c r="IY9" s="167"/>
      <c r="IZ9" s="167"/>
      <c r="JA9" s="167"/>
      <c r="JB9" s="167"/>
      <c r="JC9" s="167"/>
      <c r="JD9" s="167"/>
      <c r="JE9" s="167"/>
    </row>
    <row r="10" spans="1:265" ht="15" customHeight="1">
      <c r="A10" s="253" t="s">
        <v>79</v>
      </c>
      <c r="B10" s="254"/>
      <c r="C10" s="254" t="s">
        <v>3</v>
      </c>
      <c r="D10" s="250" t="s">
        <v>80</v>
      </c>
      <c r="E10" s="250" t="s">
        <v>5</v>
      </c>
      <c r="F10" s="253" t="s">
        <v>6</v>
      </c>
      <c r="G10" s="250" t="s">
        <v>81</v>
      </c>
      <c r="H10" s="250" t="s">
        <v>5</v>
      </c>
      <c r="I10" s="250" t="s">
        <v>8</v>
      </c>
      <c r="J10" s="168"/>
      <c r="K10" s="250" t="s">
        <v>10</v>
      </c>
      <c r="L10" s="251" t="s">
        <v>97</v>
      </c>
      <c r="M10" s="251"/>
      <c r="N10" s="251"/>
      <c r="O10" s="251"/>
      <c r="P10" s="251" t="s">
        <v>82</v>
      </c>
      <c r="Q10" s="251"/>
      <c r="R10" s="251"/>
      <c r="S10" s="251"/>
      <c r="T10" s="251" t="s">
        <v>99</v>
      </c>
      <c r="U10" s="251"/>
      <c r="V10" s="251"/>
      <c r="W10" s="251"/>
      <c r="X10" s="251" t="s">
        <v>98</v>
      </c>
      <c r="Y10" s="251"/>
      <c r="Z10" s="251"/>
      <c r="AA10" s="251"/>
      <c r="AB10" s="251" t="s">
        <v>84</v>
      </c>
      <c r="AC10" s="251"/>
      <c r="AD10" s="251"/>
      <c r="AE10" s="251"/>
      <c r="AF10" s="247" t="s">
        <v>328</v>
      </c>
      <c r="AG10" s="247"/>
      <c r="AH10" s="248" t="s">
        <v>329</v>
      </c>
      <c r="AI10" s="248" t="s">
        <v>89</v>
      </c>
      <c r="AJ10" s="212" t="s">
        <v>90</v>
      </c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  <c r="IT10" s="169"/>
      <c r="IU10" s="169"/>
      <c r="IV10" s="169"/>
      <c r="IW10" s="169"/>
      <c r="IX10" s="169"/>
      <c r="IY10" s="169"/>
      <c r="IZ10" s="169"/>
      <c r="JA10" s="169"/>
      <c r="JB10" s="169"/>
      <c r="JC10" s="169"/>
      <c r="JD10" s="169"/>
      <c r="JE10" s="169"/>
    </row>
    <row r="11" spans="1:265" ht="52.5" customHeight="1">
      <c r="A11" s="253"/>
      <c r="B11" s="254"/>
      <c r="C11" s="254"/>
      <c r="D11" s="250"/>
      <c r="E11" s="250"/>
      <c r="F11" s="253"/>
      <c r="G11" s="250"/>
      <c r="H11" s="250"/>
      <c r="I11" s="250"/>
      <c r="J11" s="168"/>
      <c r="K11" s="250"/>
      <c r="L11" s="64" t="s">
        <v>330</v>
      </c>
      <c r="M11" s="64" t="s">
        <v>331</v>
      </c>
      <c r="N11" s="170" t="s">
        <v>92</v>
      </c>
      <c r="O11" s="64" t="s">
        <v>79</v>
      </c>
      <c r="P11" s="64" t="s">
        <v>330</v>
      </c>
      <c r="Q11" s="64" t="s">
        <v>331</v>
      </c>
      <c r="R11" s="170" t="s">
        <v>92</v>
      </c>
      <c r="S11" s="64" t="s">
        <v>79</v>
      </c>
      <c r="T11" s="64" t="s">
        <v>330</v>
      </c>
      <c r="U11" s="64" t="s">
        <v>331</v>
      </c>
      <c r="V11" s="170" t="s">
        <v>92</v>
      </c>
      <c r="W11" s="64" t="s">
        <v>79</v>
      </c>
      <c r="X11" s="64" t="s">
        <v>330</v>
      </c>
      <c r="Y11" s="64" t="s">
        <v>331</v>
      </c>
      <c r="Z11" s="170" t="s">
        <v>92</v>
      </c>
      <c r="AA11" s="64" t="s">
        <v>79</v>
      </c>
      <c r="AB11" s="64" t="s">
        <v>330</v>
      </c>
      <c r="AC11" s="64" t="s">
        <v>331</v>
      </c>
      <c r="AD11" s="170" t="s">
        <v>92</v>
      </c>
      <c r="AE11" s="64" t="s">
        <v>79</v>
      </c>
      <c r="AF11" s="64" t="s">
        <v>330</v>
      </c>
      <c r="AG11" s="64" t="s">
        <v>331</v>
      </c>
      <c r="AH11" s="248"/>
      <c r="AI11" s="248"/>
      <c r="AJ11" s="212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  <c r="IT11" s="169"/>
      <c r="IU11" s="169"/>
      <c r="IV11" s="169"/>
      <c r="IW11" s="169"/>
      <c r="IX11" s="169"/>
      <c r="IY11" s="169"/>
      <c r="IZ11" s="169"/>
      <c r="JA11" s="169"/>
      <c r="JB11" s="169"/>
      <c r="JC11" s="169"/>
      <c r="JD11" s="169"/>
      <c r="JE11" s="169"/>
    </row>
    <row r="12" spans="1:265" ht="66.75" customHeight="1">
      <c r="A12" s="41">
        <v>1</v>
      </c>
      <c r="B12" s="171"/>
      <c r="C12" s="172"/>
      <c r="D12" s="122" t="s">
        <v>275</v>
      </c>
      <c r="E12" s="78" t="s">
        <v>276</v>
      </c>
      <c r="F12" s="79" t="s">
        <v>277</v>
      </c>
      <c r="G12" s="146" t="s">
        <v>278</v>
      </c>
      <c r="H12" s="78" t="s">
        <v>279</v>
      </c>
      <c r="I12" s="79" t="s">
        <v>174</v>
      </c>
      <c r="J12" s="79" t="s">
        <v>280</v>
      </c>
      <c r="K12" s="80" t="s">
        <v>49</v>
      </c>
      <c r="L12" s="173">
        <v>67</v>
      </c>
      <c r="M12" s="173">
        <v>72.400000000000006</v>
      </c>
      <c r="N12" s="174">
        <f>(L12+M12)/2</f>
        <v>69.7</v>
      </c>
      <c r="O12" s="175">
        <f>RANK(N12,N$12:N$13,0)</f>
        <v>1</v>
      </c>
      <c r="P12" s="173">
        <v>68.5</v>
      </c>
      <c r="Q12" s="173">
        <v>71</v>
      </c>
      <c r="R12" s="174">
        <f>(P12+Q12)/2</f>
        <v>69.75</v>
      </c>
      <c r="S12" s="175">
        <f>RANK(R12,R$12:R$13,0)</f>
        <v>2</v>
      </c>
      <c r="T12" s="173">
        <v>69.5</v>
      </c>
      <c r="U12" s="173">
        <v>74.599999999999994</v>
      </c>
      <c r="V12" s="174">
        <f>(T12+U12)/2</f>
        <v>72.05</v>
      </c>
      <c r="W12" s="175">
        <f>RANK(V12,V$12:V$13,0)</f>
        <v>1</v>
      </c>
      <c r="X12" s="173">
        <v>68.75</v>
      </c>
      <c r="Y12" s="173">
        <v>69.599999999999994</v>
      </c>
      <c r="Z12" s="174">
        <f>(X12+Y12)/2</f>
        <v>69.174999999999997</v>
      </c>
      <c r="AA12" s="175">
        <f>RANK(Z12,Z$12:Z$13,0)</f>
        <v>2</v>
      </c>
      <c r="AB12" s="170">
        <v>66.25</v>
      </c>
      <c r="AC12" s="173">
        <v>70</v>
      </c>
      <c r="AD12" s="174">
        <f>(AB12+AC12)/2</f>
        <v>68.125</v>
      </c>
      <c r="AE12" s="175">
        <f>RANK(AD12,AD$12:AD$13,0)</f>
        <v>1</v>
      </c>
      <c r="AF12" s="176">
        <f>(T12+X12+AB12+P12+L12)/5</f>
        <v>68</v>
      </c>
      <c r="AG12" s="176">
        <f>(U12+Y12+AC12+M12+Q12)/5-AH12</f>
        <v>71.52000000000001</v>
      </c>
      <c r="AH12" s="176"/>
      <c r="AI12" s="174">
        <f>(AF12+AG12)/2</f>
        <v>69.760000000000005</v>
      </c>
      <c r="AJ12" s="50" t="s">
        <v>93</v>
      </c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  <c r="IT12" s="169"/>
      <c r="IU12" s="169"/>
      <c r="IV12" s="169"/>
      <c r="IW12" s="169"/>
      <c r="IX12" s="169"/>
      <c r="IY12" s="169"/>
      <c r="IZ12" s="169"/>
      <c r="JA12" s="169"/>
      <c r="JB12" s="169"/>
      <c r="JC12" s="169"/>
      <c r="JD12" s="169"/>
      <c r="JE12" s="169"/>
    </row>
    <row r="13" spans="1:265" ht="66.75" customHeight="1">
      <c r="A13" s="41">
        <v>2</v>
      </c>
      <c r="B13" s="171"/>
      <c r="C13" s="172"/>
      <c r="D13" s="122" t="s">
        <v>281</v>
      </c>
      <c r="E13" s="78" t="s">
        <v>282</v>
      </c>
      <c r="F13" s="79" t="s">
        <v>277</v>
      </c>
      <c r="G13" s="146" t="s">
        <v>283</v>
      </c>
      <c r="H13" s="78" t="s">
        <v>284</v>
      </c>
      <c r="I13" s="79" t="s">
        <v>174</v>
      </c>
      <c r="J13" s="79" t="s">
        <v>280</v>
      </c>
      <c r="K13" s="80" t="s">
        <v>49</v>
      </c>
      <c r="L13" s="173">
        <v>67.25</v>
      </c>
      <c r="M13" s="173">
        <v>68.400000000000006</v>
      </c>
      <c r="N13" s="174">
        <f>(L13+M13)/2</f>
        <v>67.825000000000003</v>
      </c>
      <c r="O13" s="175">
        <f>RANK(N13,N$12:N$13,0)</f>
        <v>2</v>
      </c>
      <c r="P13" s="170">
        <v>70.25</v>
      </c>
      <c r="Q13" s="173">
        <v>71</v>
      </c>
      <c r="R13" s="174">
        <f>(P13+Q13)/2</f>
        <v>70.625</v>
      </c>
      <c r="S13" s="175">
        <f>RANK(R13,R$12:R$13,0)</f>
        <v>1</v>
      </c>
      <c r="T13" s="173">
        <v>68.25</v>
      </c>
      <c r="U13" s="173">
        <v>69</v>
      </c>
      <c r="V13" s="174">
        <f>(T13+U13)/2</f>
        <v>68.625</v>
      </c>
      <c r="W13" s="175">
        <f>RANK(V13,V$12:V$13,0)</f>
        <v>2</v>
      </c>
      <c r="X13" s="173">
        <v>70.5</v>
      </c>
      <c r="Y13" s="173">
        <v>71.400000000000006</v>
      </c>
      <c r="Z13" s="174">
        <f>(X13+Y13)/2</f>
        <v>70.95</v>
      </c>
      <c r="AA13" s="175">
        <f>RANK(Z13,Z$12:Z$13,0)</f>
        <v>1</v>
      </c>
      <c r="AB13" s="173">
        <v>67</v>
      </c>
      <c r="AC13" s="173">
        <v>67</v>
      </c>
      <c r="AD13" s="174">
        <f>(AB13+AC13)/2</f>
        <v>67</v>
      </c>
      <c r="AE13" s="175">
        <f>RANK(AD13,AD$12:AD$13,0)</f>
        <v>2</v>
      </c>
      <c r="AF13" s="176">
        <f>(T13+X13+AB13+P13+L13)/5</f>
        <v>68.650000000000006</v>
      </c>
      <c r="AG13" s="176">
        <f>(U13+Y13+AC13+M13+Q13)/5-AH13</f>
        <v>69.36</v>
      </c>
      <c r="AH13" s="176"/>
      <c r="AI13" s="174">
        <f>(AF13+AG13)/2</f>
        <v>69.004999999999995</v>
      </c>
      <c r="AJ13" s="50" t="s">
        <v>93</v>
      </c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  <c r="IT13" s="169"/>
      <c r="IU13" s="169"/>
      <c r="IV13" s="169"/>
      <c r="IW13" s="169"/>
      <c r="IX13" s="169"/>
      <c r="IY13" s="169"/>
      <c r="IZ13" s="169"/>
      <c r="JA13" s="169"/>
      <c r="JB13" s="169"/>
      <c r="JC13" s="169"/>
      <c r="JD13" s="169"/>
      <c r="JE13" s="169"/>
    </row>
    <row r="14" spans="1:265" ht="19.5" customHeight="1">
      <c r="A14" s="177"/>
      <c r="B14" s="178"/>
      <c r="C14" s="178"/>
      <c r="D14" s="179"/>
      <c r="E14" s="180"/>
      <c r="F14" s="181"/>
      <c r="G14" s="182"/>
      <c r="H14" s="183"/>
      <c r="I14" s="184"/>
      <c r="J14" s="184"/>
      <c r="K14" s="185"/>
      <c r="L14" s="186"/>
      <c r="M14" s="186"/>
      <c r="N14" s="187"/>
      <c r="O14" s="188"/>
      <c r="P14" s="186"/>
      <c r="Q14" s="186"/>
      <c r="R14" s="187"/>
      <c r="S14" s="188"/>
      <c r="T14" s="186"/>
      <c r="U14" s="186"/>
      <c r="V14" s="187"/>
      <c r="W14" s="188"/>
      <c r="X14" s="186"/>
      <c r="Y14" s="186"/>
      <c r="Z14" s="187"/>
      <c r="AA14" s="188"/>
      <c r="AB14" s="186"/>
      <c r="AC14" s="186"/>
      <c r="AD14" s="187"/>
      <c r="AE14" s="188"/>
      <c r="AF14" s="186"/>
      <c r="AG14" s="186"/>
      <c r="AH14" s="186"/>
      <c r="AI14" s="189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  <c r="BV14" s="190"/>
      <c r="BW14" s="190"/>
      <c r="BX14" s="190"/>
      <c r="BY14" s="190"/>
      <c r="BZ14" s="190"/>
      <c r="CA14" s="190"/>
      <c r="CB14" s="190"/>
      <c r="CC14" s="190"/>
      <c r="CD14" s="190"/>
      <c r="CE14" s="190"/>
      <c r="CF14" s="190"/>
      <c r="CG14" s="190"/>
      <c r="CH14" s="190"/>
      <c r="CI14" s="190"/>
      <c r="CJ14" s="190"/>
      <c r="CK14" s="190"/>
      <c r="CL14" s="190"/>
      <c r="CM14" s="190"/>
      <c r="CN14" s="190"/>
      <c r="CO14" s="190"/>
      <c r="CP14" s="190"/>
      <c r="CQ14" s="190"/>
      <c r="CR14" s="190"/>
      <c r="CS14" s="190"/>
      <c r="CT14" s="190"/>
      <c r="CU14" s="190"/>
      <c r="CV14" s="190"/>
      <c r="CW14" s="190"/>
      <c r="CX14" s="190"/>
      <c r="CY14" s="190"/>
      <c r="CZ14" s="190"/>
      <c r="DA14" s="190"/>
      <c r="DB14" s="190"/>
      <c r="DC14" s="190"/>
      <c r="DD14" s="190"/>
      <c r="DE14" s="190"/>
      <c r="DF14" s="190"/>
      <c r="DG14" s="190"/>
      <c r="DH14" s="190"/>
      <c r="DI14" s="190"/>
      <c r="DJ14" s="190"/>
      <c r="DK14" s="190"/>
      <c r="DL14" s="190"/>
      <c r="DM14" s="190"/>
      <c r="DN14" s="190"/>
      <c r="DO14" s="190"/>
      <c r="DP14" s="190"/>
      <c r="DQ14" s="190"/>
      <c r="DR14" s="190"/>
      <c r="DS14" s="190"/>
      <c r="DT14" s="190"/>
      <c r="DU14" s="190"/>
      <c r="DV14" s="190"/>
      <c r="DW14" s="190"/>
      <c r="DX14" s="190"/>
      <c r="DY14" s="190"/>
      <c r="DZ14" s="190"/>
      <c r="EA14" s="190"/>
      <c r="EB14" s="190"/>
      <c r="EC14" s="190"/>
      <c r="ED14" s="190"/>
      <c r="EE14" s="190"/>
      <c r="EF14" s="190"/>
      <c r="EG14" s="190"/>
      <c r="EH14" s="190"/>
      <c r="EI14" s="190"/>
      <c r="EJ14" s="190"/>
      <c r="EK14" s="190"/>
      <c r="EL14" s="190"/>
      <c r="EM14" s="190"/>
      <c r="EN14" s="190"/>
      <c r="EO14" s="190"/>
      <c r="EP14" s="190"/>
      <c r="EQ14" s="190"/>
      <c r="ER14" s="190"/>
      <c r="ES14" s="190"/>
      <c r="ET14" s="190"/>
      <c r="EU14" s="190"/>
      <c r="EV14" s="190"/>
      <c r="EW14" s="190"/>
      <c r="EX14" s="190"/>
      <c r="EY14" s="190"/>
      <c r="EZ14" s="190"/>
      <c r="FA14" s="190"/>
      <c r="FB14" s="190"/>
      <c r="FC14" s="190"/>
      <c r="FD14" s="190"/>
      <c r="FE14" s="190"/>
      <c r="FF14" s="190"/>
      <c r="FG14" s="190"/>
      <c r="FH14" s="190"/>
      <c r="FI14" s="190"/>
      <c r="FJ14" s="190"/>
      <c r="FK14" s="190"/>
      <c r="FL14" s="190"/>
      <c r="FM14" s="190"/>
      <c r="FN14" s="190"/>
      <c r="FO14" s="190"/>
      <c r="FP14" s="190"/>
      <c r="FQ14" s="190"/>
      <c r="FR14" s="190"/>
      <c r="FS14" s="190"/>
      <c r="FT14" s="190"/>
      <c r="FU14" s="190"/>
      <c r="FV14" s="190"/>
      <c r="FW14" s="190"/>
      <c r="FX14" s="190"/>
      <c r="FY14" s="190"/>
      <c r="FZ14" s="190"/>
      <c r="GA14" s="190"/>
      <c r="GB14" s="190"/>
      <c r="GC14" s="190"/>
      <c r="GD14" s="190"/>
      <c r="GE14" s="190"/>
      <c r="GF14" s="190"/>
      <c r="GG14" s="190"/>
      <c r="GH14" s="190"/>
      <c r="GI14" s="190"/>
      <c r="GJ14" s="190"/>
      <c r="GK14" s="190"/>
      <c r="GL14" s="190"/>
      <c r="GM14" s="190"/>
      <c r="GN14" s="190"/>
      <c r="GO14" s="190"/>
      <c r="GP14" s="190"/>
      <c r="GQ14" s="190"/>
      <c r="GR14" s="190"/>
      <c r="GS14" s="190"/>
      <c r="GT14" s="190"/>
      <c r="GU14" s="190"/>
      <c r="GV14" s="190"/>
      <c r="GW14" s="190"/>
      <c r="GX14" s="190"/>
      <c r="GY14" s="190"/>
      <c r="GZ14" s="190"/>
      <c r="HA14" s="190"/>
      <c r="HB14" s="190"/>
      <c r="HC14" s="190"/>
      <c r="HD14" s="190"/>
      <c r="HE14" s="190"/>
      <c r="HF14" s="190"/>
      <c r="HG14" s="190"/>
      <c r="HH14" s="190"/>
      <c r="HI14" s="190"/>
      <c r="HJ14" s="190"/>
      <c r="HK14" s="190"/>
      <c r="HL14" s="190"/>
      <c r="HM14" s="190"/>
      <c r="HN14" s="190"/>
      <c r="HO14" s="190"/>
      <c r="HP14" s="190"/>
      <c r="HQ14" s="190"/>
      <c r="HR14" s="190"/>
      <c r="HS14" s="190"/>
      <c r="HT14" s="190"/>
      <c r="HU14" s="190"/>
      <c r="HV14" s="190"/>
      <c r="HW14" s="190"/>
      <c r="HX14" s="190"/>
      <c r="HY14" s="190"/>
      <c r="HZ14" s="190"/>
      <c r="IA14" s="190"/>
      <c r="IB14" s="190"/>
      <c r="IC14" s="190"/>
      <c r="ID14" s="190"/>
      <c r="IE14" s="190"/>
      <c r="IF14" s="190"/>
      <c r="IG14" s="190"/>
      <c r="IH14" s="190"/>
      <c r="II14" s="190"/>
      <c r="IJ14" s="190"/>
      <c r="IK14" s="190"/>
      <c r="IL14" s="190"/>
      <c r="IM14" s="190"/>
      <c r="IN14" s="190"/>
      <c r="IO14" s="190"/>
      <c r="IP14" s="190"/>
      <c r="IQ14" s="190"/>
      <c r="IR14" s="190"/>
      <c r="IS14" s="190"/>
      <c r="IT14" s="190"/>
      <c r="IU14" s="190"/>
      <c r="IV14" s="190"/>
      <c r="IW14" s="190"/>
      <c r="IX14" s="190"/>
      <c r="IY14" s="190"/>
      <c r="IZ14" s="190"/>
      <c r="JA14" s="190"/>
      <c r="JB14" s="190"/>
      <c r="JC14" s="190"/>
      <c r="JD14" s="190"/>
      <c r="JE14" s="190"/>
    </row>
    <row r="15" spans="1:265" ht="39.75" customHeight="1">
      <c r="A15" s="191"/>
      <c r="B15" s="191"/>
      <c r="C15" s="191"/>
      <c r="D15" s="24" t="s">
        <v>94</v>
      </c>
      <c r="E15" s="24"/>
      <c r="F15" s="24"/>
      <c r="G15" s="24"/>
      <c r="H15" s="51"/>
      <c r="I15" s="52"/>
      <c r="J15" s="51"/>
      <c r="L15" s="53" t="s">
        <v>235</v>
      </c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2"/>
      <c r="AC15" s="191"/>
      <c r="AD15" s="191"/>
      <c r="AE15" s="191"/>
      <c r="AF15" s="191"/>
      <c r="AG15" s="191"/>
      <c r="AH15" s="191"/>
      <c r="AI15" s="191"/>
    </row>
    <row r="16" spans="1:265" ht="39.75" customHeight="1">
      <c r="A16" s="191"/>
      <c r="B16" s="191"/>
      <c r="C16" s="191"/>
      <c r="E16" s="24"/>
      <c r="F16" s="24"/>
      <c r="G16" s="24"/>
      <c r="H16" s="24"/>
      <c r="I16" s="24"/>
      <c r="J16" s="24"/>
      <c r="L16" s="53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</row>
    <row r="17" spans="4:12" ht="15.75">
      <c r="D17" s="24" t="s">
        <v>71</v>
      </c>
      <c r="L17" s="53" t="s">
        <v>95</v>
      </c>
    </row>
  </sheetData>
  <protectedRanges>
    <protectedRange sqref="L15:L16" name="Диапазон1_3_1_1_3_11_1_1_3_1_1_2_1_3_3_1_1_4_1_1_2_1_2"/>
    <protectedRange sqref="L17" name="Диапазон1_3_1_1_3_11_1_1_3_1_1_2_1_3_3_1_1_4_1_1_2_1_1_1"/>
  </protectedRanges>
  <sortState ref="A12:JE13">
    <sortCondition descending="1" ref="AI12:AI13"/>
  </sortState>
  <mergeCells count="26">
    <mergeCell ref="A7:AJ7"/>
    <mergeCell ref="AJ10:AJ11"/>
    <mergeCell ref="A5:AJ5"/>
    <mergeCell ref="T10:W10"/>
    <mergeCell ref="X10:AA10"/>
    <mergeCell ref="AB10:AE10"/>
    <mergeCell ref="AF10:AG10"/>
    <mergeCell ref="A1:AJ1"/>
    <mergeCell ref="A2:AJ2"/>
    <mergeCell ref="A3:AJ3"/>
    <mergeCell ref="A4:AJ4"/>
    <mergeCell ref="A6:AJ6"/>
    <mergeCell ref="A10:A11"/>
    <mergeCell ref="B10:B11"/>
    <mergeCell ref="AH10:AH11"/>
    <mergeCell ref="AI10:AI11"/>
    <mergeCell ref="G10:G11"/>
    <mergeCell ref="H10:H11"/>
    <mergeCell ref="I10:I11"/>
    <mergeCell ref="K10:K11"/>
    <mergeCell ref="L10:O10"/>
    <mergeCell ref="P10:S10"/>
    <mergeCell ref="C10:C11"/>
    <mergeCell ref="D10:D11"/>
    <mergeCell ref="E10:E11"/>
    <mergeCell ref="F10:F11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H18"/>
  <sheetViews>
    <sheetView view="pageBreakPreview" topLeftCell="A2" zoomScale="75" zoomScaleNormal="100" zoomScaleSheetLayoutView="75" workbookViewId="0">
      <selection activeCell="D11" sqref="D11:K14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2" width="5.5703125" style="86" hidden="1" customWidth="1"/>
    <col min="23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82.5" customHeight="1">
      <c r="A1" s="220" t="s">
        <v>469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42" t="s">
        <v>417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spans="1:34" ht="21" customHeight="1">
      <c r="A5" s="214" t="s">
        <v>78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19.149999999999999" customHeight="1">
      <c r="A6" s="217" t="s">
        <v>402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</row>
    <row r="7" spans="1:34" ht="15" customHeight="1">
      <c r="A7" s="25" t="s">
        <v>1</v>
      </c>
      <c r="B7" s="30"/>
      <c r="C7" s="30"/>
      <c r="D7" s="28"/>
      <c r="E7" s="28"/>
      <c r="F7" s="28"/>
      <c r="G7" s="28"/>
      <c r="H7" s="28"/>
      <c r="I7" s="29"/>
      <c r="J7" s="29"/>
      <c r="K7" s="30"/>
      <c r="L7" s="31"/>
      <c r="M7" s="32"/>
      <c r="N7" s="33"/>
      <c r="O7" s="31"/>
      <c r="P7" s="32"/>
      <c r="Q7" s="33"/>
      <c r="R7" s="31"/>
      <c r="S7" s="32"/>
      <c r="T7" s="33"/>
      <c r="U7" s="33"/>
      <c r="V7" s="31"/>
      <c r="W7" s="34"/>
      <c r="X7" s="33"/>
      <c r="Y7" s="31"/>
      <c r="Z7" s="31"/>
      <c r="AA7" s="34"/>
      <c r="AB7" s="33"/>
      <c r="AC7" s="33"/>
      <c r="AD7" s="33"/>
      <c r="AE7" s="33"/>
      <c r="AF7" s="33"/>
      <c r="AG7" s="87" t="s">
        <v>145</v>
      </c>
      <c r="AH7" s="36"/>
    </row>
    <row r="8" spans="1:34" ht="20.100000000000001" customHeight="1">
      <c r="A8" s="225" t="s">
        <v>79</v>
      </c>
      <c r="B8" s="225"/>
      <c r="C8" s="225" t="s">
        <v>3</v>
      </c>
      <c r="D8" s="237" t="s">
        <v>80</v>
      </c>
      <c r="E8" s="237" t="s">
        <v>5</v>
      </c>
      <c r="F8" s="225" t="s">
        <v>6</v>
      </c>
      <c r="G8" s="237" t="s">
        <v>81</v>
      </c>
      <c r="H8" s="237" t="s">
        <v>5</v>
      </c>
      <c r="I8" s="237" t="s">
        <v>8</v>
      </c>
      <c r="J8" s="54"/>
      <c r="K8" s="237" t="s">
        <v>10</v>
      </c>
      <c r="L8" s="238" t="s">
        <v>82</v>
      </c>
      <c r="M8" s="238"/>
      <c r="N8" s="238"/>
      <c r="O8" s="238" t="s">
        <v>99</v>
      </c>
      <c r="P8" s="238"/>
      <c r="Q8" s="238"/>
      <c r="R8" s="238" t="s">
        <v>98</v>
      </c>
      <c r="S8" s="238"/>
      <c r="T8" s="238"/>
      <c r="U8" s="239" t="s">
        <v>169</v>
      </c>
      <c r="V8" s="228" t="s">
        <v>84</v>
      </c>
      <c r="W8" s="229"/>
      <c r="X8" s="229"/>
      <c r="Y8" s="229"/>
      <c r="Z8" s="229"/>
      <c r="AA8" s="229"/>
      <c r="AB8" s="230"/>
      <c r="AC8" s="231" t="s">
        <v>85</v>
      </c>
      <c r="AD8" s="234" t="s">
        <v>86</v>
      </c>
      <c r="AE8" s="225" t="s">
        <v>87</v>
      </c>
      <c r="AF8" s="226" t="s">
        <v>100</v>
      </c>
      <c r="AG8" s="227" t="s">
        <v>89</v>
      </c>
      <c r="AH8" s="227" t="s">
        <v>90</v>
      </c>
    </row>
    <row r="9" spans="1:34" ht="20.100000000000001" customHeight="1">
      <c r="A9" s="225"/>
      <c r="B9" s="225"/>
      <c r="C9" s="225"/>
      <c r="D9" s="237"/>
      <c r="E9" s="237"/>
      <c r="F9" s="225"/>
      <c r="G9" s="237"/>
      <c r="H9" s="237"/>
      <c r="I9" s="237"/>
      <c r="J9" s="54"/>
      <c r="K9" s="237"/>
      <c r="L9" s="228" t="s">
        <v>101</v>
      </c>
      <c r="M9" s="229"/>
      <c r="N9" s="229"/>
      <c r="O9" s="229"/>
      <c r="P9" s="229"/>
      <c r="Q9" s="229"/>
      <c r="R9" s="229"/>
      <c r="S9" s="229"/>
      <c r="T9" s="230"/>
      <c r="U9" s="240"/>
      <c r="V9" s="228" t="s">
        <v>102</v>
      </c>
      <c r="W9" s="229"/>
      <c r="X9" s="229"/>
      <c r="Y9" s="229"/>
      <c r="Z9" s="229"/>
      <c r="AA9" s="229"/>
      <c r="AB9" s="230"/>
      <c r="AC9" s="232"/>
      <c r="AD9" s="235"/>
      <c r="AE9" s="225"/>
      <c r="AF9" s="226"/>
      <c r="AG9" s="227"/>
      <c r="AH9" s="227"/>
    </row>
    <row r="10" spans="1:34" ht="82.5" customHeight="1">
      <c r="A10" s="225"/>
      <c r="B10" s="225"/>
      <c r="C10" s="225"/>
      <c r="D10" s="237"/>
      <c r="E10" s="237"/>
      <c r="F10" s="225"/>
      <c r="G10" s="237"/>
      <c r="H10" s="237"/>
      <c r="I10" s="237"/>
      <c r="J10" s="54"/>
      <c r="K10" s="237"/>
      <c r="L10" s="55" t="s">
        <v>91</v>
      </c>
      <c r="M10" s="56" t="s">
        <v>92</v>
      </c>
      <c r="N10" s="57" t="s">
        <v>79</v>
      </c>
      <c r="O10" s="55" t="s">
        <v>91</v>
      </c>
      <c r="P10" s="56" t="s">
        <v>92</v>
      </c>
      <c r="Q10" s="57" t="s">
        <v>79</v>
      </c>
      <c r="R10" s="55" t="s">
        <v>91</v>
      </c>
      <c r="S10" s="56" t="s">
        <v>92</v>
      </c>
      <c r="T10" s="57" t="s">
        <v>79</v>
      </c>
      <c r="U10" s="241"/>
      <c r="V10" s="38" t="s">
        <v>103</v>
      </c>
      <c r="W10" s="38" t="s">
        <v>104</v>
      </c>
      <c r="X10" s="38" t="s">
        <v>105</v>
      </c>
      <c r="Y10" s="38" t="s">
        <v>106</v>
      </c>
      <c r="Z10" s="38" t="s">
        <v>91</v>
      </c>
      <c r="AA10" s="56" t="s">
        <v>92</v>
      </c>
      <c r="AB10" s="57" t="s">
        <v>79</v>
      </c>
      <c r="AC10" s="233"/>
      <c r="AD10" s="236"/>
      <c r="AE10" s="225"/>
      <c r="AF10" s="226"/>
      <c r="AG10" s="227"/>
      <c r="AH10" s="227"/>
    </row>
    <row r="11" spans="1:34" ht="45" customHeight="1">
      <c r="A11" s="41">
        <v>1</v>
      </c>
      <c r="B11" s="88"/>
      <c r="C11" s="89"/>
      <c r="D11" s="112" t="s">
        <v>393</v>
      </c>
      <c r="E11" s="81" t="s">
        <v>394</v>
      </c>
      <c r="F11" s="82" t="s">
        <v>13</v>
      </c>
      <c r="G11" s="85" t="s">
        <v>395</v>
      </c>
      <c r="H11" s="81" t="s">
        <v>396</v>
      </c>
      <c r="I11" s="82" t="s">
        <v>397</v>
      </c>
      <c r="J11" s="82" t="s">
        <v>397</v>
      </c>
      <c r="K11" s="83" t="s">
        <v>398</v>
      </c>
      <c r="L11" s="46">
        <v>130</v>
      </c>
      <c r="M11" s="58">
        <f>L11/2-IF($AC11=1,0.5,IF($AC11=2,1.5,0))</f>
        <v>65</v>
      </c>
      <c r="N11" s="59">
        <f>RANK(M11,M$11:M$14,0)</f>
        <v>2</v>
      </c>
      <c r="O11" s="46">
        <v>128</v>
      </c>
      <c r="P11" s="58">
        <f>O11/2-IF($AC11=1,0.5,IF($AC11=2,1.5,0))</f>
        <v>64</v>
      </c>
      <c r="Q11" s="59">
        <f>RANK(P11,P$11:P$14,0)</f>
        <v>2</v>
      </c>
      <c r="R11" s="46">
        <v>124.5</v>
      </c>
      <c r="S11" s="58">
        <f>R11/2-IF($AC11=1,0.5,IF($AC11=2,1.5,0))</f>
        <v>62.25</v>
      </c>
      <c r="T11" s="59">
        <f>RANK(S11,S$11:S$14,0)</f>
        <v>2</v>
      </c>
      <c r="U11" s="47">
        <f>(M11+P11+S11)/3</f>
        <v>63.75</v>
      </c>
      <c r="V11" s="60"/>
      <c r="W11" s="60">
        <v>6.5</v>
      </c>
      <c r="X11" s="60">
        <v>6.8</v>
      </c>
      <c r="Y11" s="60">
        <v>6.7</v>
      </c>
      <c r="Z11" s="65">
        <f>W11+X11+Y11*2</f>
        <v>26.700000000000003</v>
      </c>
      <c r="AA11" s="47">
        <f>Z11/0.4-IF($AC11=1,0.5,IF($AC11=2,1.5,0))</f>
        <v>66.75</v>
      </c>
      <c r="AB11" s="59">
        <f>RANK(AA11,AA$11:AA$14,0)</f>
        <v>1</v>
      </c>
      <c r="AC11" s="61"/>
      <c r="AD11" s="61"/>
      <c r="AE11" s="46">
        <f>L11+O11+R11+Z11</f>
        <v>409.2</v>
      </c>
      <c r="AF11" s="62"/>
      <c r="AG11" s="47">
        <f>(U11+AA11)/2</f>
        <v>65.25</v>
      </c>
      <c r="AH11" s="63" t="s">
        <v>93</v>
      </c>
    </row>
    <row r="12" spans="1:34" ht="45" customHeight="1">
      <c r="A12" s="41">
        <v>2</v>
      </c>
      <c r="B12" s="88"/>
      <c r="C12" s="89"/>
      <c r="D12" s="112" t="s">
        <v>399</v>
      </c>
      <c r="E12" s="81" t="s">
        <v>359</v>
      </c>
      <c r="F12" s="82" t="s">
        <v>13</v>
      </c>
      <c r="G12" s="85" t="s">
        <v>400</v>
      </c>
      <c r="H12" s="81" t="s">
        <v>361</v>
      </c>
      <c r="I12" s="82" t="s">
        <v>362</v>
      </c>
      <c r="J12" s="82" t="s">
        <v>68</v>
      </c>
      <c r="K12" s="83" t="s">
        <v>69</v>
      </c>
      <c r="L12" s="46">
        <v>132.5</v>
      </c>
      <c r="M12" s="58">
        <f>L12/2-IF($AC12=1,0.5,IF($AC12=2,1.5,0))</f>
        <v>66.25</v>
      </c>
      <c r="N12" s="59">
        <f>RANK(M12,M$11:M$14,0)</f>
        <v>1</v>
      </c>
      <c r="O12" s="46">
        <v>129.5</v>
      </c>
      <c r="P12" s="58">
        <f>O12/2-IF($AC12=1,0.5,IF($AC12=2,1.5,0))</f>
        <v>64.75</v>
      </c>
      <c r="Q12" s="59">
        <f>RANK(P12,P$11:P$14,0)</f>
        <v>1</v>
      </c>
      <c r="R12" s="46">
        <v>132.5</v>
      </c>
      <c r="S12" s="58">
        <f>R12/2-IF($AC12=1,0.5,IF($AC12=2,1.5,0))</f>
        <v>66.25</v>
      </c>
      <c r="T12" s="59">
        <f>RANK(S12,S$11:S$14,0)</f>
        <v>1</v>
      </c>
      <c r="U12" s="47">
        <f>(M12+P12+S12)/3</f>
        <v>65.75</v>
      </c>
      <c r="V12" s="60"/>
      <c r="W12" s="60">
        <v>6.2</v>
      </c>
      <c r="X12" s="60">
        <v>6.4</v>
      </c>
      <c r="Y12" s="60">
        <v>6.3</v>
      </c>
      <c r="Z12" s="65">
        <f>W12+X12+Y12*2</f>
        <v>25.200000000000003</v>
      </c>
      <c r="AA12" s="47">
        <f>Z12/0.4-IF($AC12=1,0.5,IF($AC12=2,1.5,0))</f>
        <v>63.000000000000007</v>
      </c>
      <c r="AB12" s="59">
        <f>RANK(AA12,AA$11:AA$14,0)</f>
        <v>2</v>
      </c>
      <c r="AC12" s="61"/>
      <c r="AD12" s="61"/>
      <c r="AE12" s="46">
        <f>L12+O12+R12+Z12</f>
        <v>419.7</v>
      </c>
      <c r="AF12" s="62"/>
      <c r="AG12" s="47">
        <f>(U12+AA12)/2</f>
        <v>64.375</v>
      </c>
      <c r="AH12" s="63" t="s">
        <v>93</v>
      </c>
    </row>
    <row r="13" spans="1:34" ht="45" customHeight="1">
      <c r="A13" s="41">
        <v>3</v>
      </c>
      <c r="B13" s="88"/>
      <c r="C13" s="89"/>
      <c r="D13" s="112" t="s">
        <v>388</v>
      </c>
      <c r="E13" s="81" t="s">
        <v>389</v>
      </c>
      <c r="F13" s="82" t="s">
        <v>13</v>
      </c>
      <c r="G13" s="85" t="s">
        <v>401</v>
      </c>
      <c r="H13" s="81" t="s">
        <v>391</v>
      </c>
      <c r="I13" s="82" t="s">
        <v>309</v>
      </c>
      <c r="J13" s="82" t="s">
        <v>384</v>
      </c>
      <c r="K13" s="83" t="s">
        <v>67</v>
      </c>
      <c r="L13" s="46">
        <v>120.5</v>
      </c>
      <c r="M13" s="58">
        <f>L13/2-IF($AC13=1,0.5,IF($AC13=2,1.5,0))</f>
        <v>60.25</v>
      </c>
      <c r="N13" s="59">
        <f>RANK(M13,M$11:M$14,0)</f>
        <v>3</v>
      </c>
      <c r="O13" s="46">
        <v>118.5</v>
      </c>
      <c r="P13" s="58">
        <f>O13/2-IF($AC13=1,0.5,IF($AC13=2,1.5,0))</f>
        <v>59.25</v>
      </c>
      <c r="Q13" s="59">
        <f>RANK(P13,P$11:P$14,0)</f>
        <v>3</v>
      </c>
      <c r="R13" s="46">
        <v>122</v>
      </c>
      <c r="S13" s="58">
        <f>R13/2-IF($AC13=1,0.5,IF($AC13=2,1.5,0))</f>
        <v>61</v>
      </c>
      <c r="T13" s="59">
        <f>RANK(S13,S$11:S$14,0)</f>
        <v>3</v>
      </c>
      <c r="U13" s="47">
        <f>(M13+P13+S13)/3</f>
        <v>60.166666666666664</v>
      </c>
      <c r="V13" s="60"/>
      <c r="W13" s="60">
        <v>6.1</v>
      </c>
      <c r="X13" s="60">
        <v>6.2</v>
      </c>
      <c r="Y13" s="60">
        <v>6</v>
      </c>
      <c r="Z13" s="65">
        <f>W13+X13+Y13*2</f>
        <v>24.3</v>
      </c>
      <c r="AA13" s="47">
        <f>Z13/0.4-IF($AC13=1,0.5,IF($AC13=2,1.5,0))</f>
        <v>60.75</v>
      </c>
      <c r="AB13" s="59">
        <f>RANK(AA13,AA$11:AA$14,0)</f>
        <v>3</v>
      </c>
      <c r="AC13" s="61"/>
      <c r="AD13" s="61"/>
      <c r="AE13" s="46">
        <f>L13+O13+R13+Z13</f>
        <v>385.3</v>
      </c>
      <c r="AF13" s="62"/>
      <c r="AG13" s="47">
        <f>(U13+AA13)/2</f>
        <v>60.458333333333329</v>
      </c>
      <c r="AH13" s="63" t="s">
        <v>93</v>
      </c>
    </row>
    <row r="14" spans="1:34" ht="45" customHeight="1">
      <c r="A14" s="41"/>
      <c r="B14" s="88"/>
      <c r="C14" s="89"/>
      <c r="D14" s="108" t="s">
        <v>403</v>
      </c>
      <c r="E14" s="78" t="s">
        <v>404</v>
      </c>
      <c r="F14" s="79" t="s">
        <v>13</v>
      </c>
      <c r="G14" s="111" t="s">
        <v>405</v>
      </c>
      <c r="H14" s="78" t="s">
        <v>406</v>
      </c>
      <c r="I14" s="79" t="s">
        <v>407</v>
      </c>
      <c r="J14" s="79" t="s">
        <v>408</v>
      </c>
      <c r="K14" s="80" t="s">
        <v>191</v>
      </c>
      <c r="L14" s="46"/>
      <c r="M14" s="58"/>
      <c r="N14" s="59"/>
      <c r="O14" s="46"/>
      <c r="P14" s="58"/>
      <c r="Q14" s="59"/>
      <c r="R14" s="46"/>
      <c r="S14" s="58"/>
      <c r="T14" s="59"/>
      <c r="U14" s="47"/>
      <c r="V14" s="60"/>
      <c r="W14" s="60"/>
      <c r="X14" s="60"/>
      <c r="Y14" s="60"/>
      <c r="Z14" s="65"/>
      <c r="AA14" s="47"/>
      <c r="AB14" s="59"/>
      <c r="AC14" s="61"/>
      <c r="AD14" s="61"/>
      <c r="AE14" s="46"/>
      <c r="AF14" s="62"/>
      <c r="AG14" s="47" t="s">
        <v>418</v>
      </c>
      <c r="AH14" s="63" t="s">
        <v>93</v>
      </c>
    </row>
    <row r="15" spans="1:34" ht="45" customHeight="1">
      <c r="A15" s="129"/>
      <c r="B15" s="130"/>
      <c r="C15" s="131"/>
      <c r="D15" s="149"/>
      <c r="E15" s="150"/>
      <c r="F15" s="151"/>
      <c r="G15" s="152"/>
      <c r="H15" s="150"/>
      <c r="I15" s="151"/>
      <c r="J15" s="151"/>
      <c r="K15" s="153"/>
      <c r="L15" s="137"/>
      <c r="M15" s="138"/>
      <c r="N15" s="139"/>
      <c r="O15" s="137"/>
      <c r="P15" s="138"/>
      <c r="Q15" s="139"/>
      <c r="R15" s="137"/>
      <c r="S15" s="138"/>
      <c r="T15" s="139"/>
      <c r="U15" s="140"/>
      <c r="V15" s="141"/>
      <c r="W15" s="141"/>
      <c r="X15" s="141"/>
      <c r="Y15" s="141"/>
      <c r="Z15" s="66"/>
      <c r="AA15" s="140"/>
      <c r="AB15" s="139"/>
      <c r="AC15" s="142"/>
      <c r="AD15" s="142"/>
      <c r="AE15" s="137"/>
      <c r="AF15" s="143"/>
      <c r="AG15" s="140"/>
      <c r="AH15" s="144"/>
    </row>
    <row r="16" spans="1:34" ht="30" customHeight="1">
      <c r="D16" s="97" t="s">
        <v>70</v>
      </c>
      <c r="E16" s="98"/>
      <c r="F16" s="98"/>
      <c r="G16" s="98"/>
      <c r="H16" s="98"/>
      <c r="I16" s="99"/>
      <c r="J16" s="100"/>
      <c r="K16" s="53" t="s">
        <v>235</v>
      </c>
    </row>
    <row r="17" spans="4:11" ht="30" customHeight="1">
      <c r="D17" s="97"/>
      <c r="E17" s="98"/>
      <c r="F17" s="98"/>
      <c r="G17" s="98"/>
      <c r="H17" s="98"/>
      <c r="I17" s="99"/>
      <c r="J17" s="100"/>
      <c r="K17" s="53"/>
    </row>
    <row r="18" spans="4:11" ht="30" customHeight="1">
      <c r="D18" s="97" t="s">
        <v>71</v>
      </c>
      <c r="E18" s="101"/>
      <c r="F18" s="101"/>
      <c r="G18" s="101"/>
      <c r="H18" s="101"/>
      <c r="I18" s="102"/>
      <c r="J18" s="102"/>
      <c r="K18" s="53" t="s">
        <v>95</v>
      </c>
    </row>
  </sheetData>
  <protectedRanges>
    <protectedRange sqref="K16:K17" name="Диапазон1_3_1_1_3_11_1_1_3_1_1_2_1_3_3_1_1_4_1_1_2_1_2"/>
    <protectedRange sqref="K18" name="Диапазон1_3_1_1_3_11_1_1_3_1_1_2_1_3_3_1_1_4_1_1_2_1_1_1"/>
  </protectedRanges>
  <sortState ref="A11:AH13">
    <sortCondition descending="1" ref="AG11:AG13"/>
  </sortState>
  <mergeCells count="29">
    <mergeCell ref="F8:F10"/>
    <mergeCell ref="A1:AH1"/>
    <mergeCell ref="A2:AH2"/>
    <mergeCell ref="A3:AH3"/>
    <mergeCell ref="A4:AH4"/>
    <mergeCell ref="A5:AH5"/>
    <mergeCell ref="A6:AH6"/>
    <mergeCell ref="A8:A10"/>
    <mergeCell ref="B8:B10"/>
    <mergeCell ref="C8:C10"/>
    <mergeCell ref="D8:D10"/>
    <mergeCell ref="E8:E10"/>
    <mergeCell ref="G8:G10"/>
    <mergeCell ref="H8:H10"/>
    <mergeCell ref="I8:I10"/>
    <mergeCell ref="K8:K10"/>
    <mergeCell ref="L8:N8"/>
    <mergeCell ref="AF8:AF10"/>
    <mergeCell ref="AG8:AG10"/>
    <mergeCell ref="AH8:AH10"/>
    <mergeCell ref="L9:T9"/>
    <mergeCell ref="V9:AB9"/>
    <mergeCell ref="R8:T8"/>
    <mergeCell ref="U8:U10"/>
    <mergeCell ref="V8:AB8"/>
    <mergeCell ref="AC8:AC10"/>
    <mergeCell ref="AD8:AD10"/>
    <mergeCell ref="AE8:AE10"/>
    <mergeCell ref="O8:Q8"/>
  </mergeCells>
  <pageMargins left="0.19685039370078741" right="0.15748031496062992" top="0.19685039370078741" bottom="0.19685039370078741" header="0.23622047244094491" footer="0.15748031496062992"/>
  <pageSetup paperSize="9" scale="60" fitToHeight="2" orientation="landscape" r:id="rId1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H16"/>
  <sheetViews>
    <sheetView view="pageBreakPreview" zoomScale="75" zoomScaleNormal="100" zoomScaleSheetLayoutView="75" workbookViewId="0">
      <selection activeCell="D11" sqref="D11:K12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2" width="5.5703125" style="86" hidden="1" customWidth="1"/>
    <col min="23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58.5" customHeight="1">
      <c r="A1" s="220" t="s">
        <v>271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42" t="s">
        <v>422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spans="1:34" ht="21" customHeight="1">
      <c r="A5" s="214" t="s">
        <v>78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19.149999999999999" customHeight="1">
      <c r="A6" s="217" t="s">
        <v>402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</row>
    <row r="7" spans="1:34" ht="15" customHeight="1">
      <c r="A7" s="25" t="s">
        <v>1</v>
      </c>
      <c r="B7" s="30"/>
      <c r="C7" s="30"/>
      <c r="D7" s="28"/>
      <c r="E7" s="28"/>
      <c r="F7" s="28"/>
      <c r="G7" s="28"/>
      <c r="H7" s="28"/>
      <c r="I7" s="29"/>
      <c r="J7" s="29"/>
      <c r="K7" s="30"/>
      <c r="L7" s="31"/>
      <c r="M7" s="32"/>
      <c r="N7" s="33"/>
      <c r="O7" s="31"/>
      <c r="P7" s="32"/>
      <c r="Q7" s="33"/>
      <c r="R7" s="31"/>
      <c r="S7" s="32"/>
      <c r="T7" s="33"/>
      <c r="U7" s="33"/>
      <c r="V7" s="31"/>
      <c r="W7" s="34"/>
      <c r="X7" s="33"/>
      <c r="Y7" s="31"/>
      <c r="Z7" s="31"/>
      <c r="AA7" s="34"/>
      <c r="AB7" s="33"/>
      <c r="AC7" s="33"/>
      <c r="AD7" s="33"/>
      <c r="AE7" s="33"/>
      <c r="AF7" s="33"/>
      <c r="AG7" s="87" t="s">
        <v>145</v>
      </c>
      <c r="AH7" s="36"/>
    </row>
    <row r="8" spans="1:34" ht="20.100000000000001" customHeight="1">
      <c r="A8" s="225" t="s">
        <v>79</v>
      </c>
      <c r="B8" s="225"/>
      <c r="C8" s="225" t="s">
        <v>3</v>
      </c>
      <c r="D8" s="237" t="s">
        <v>80</v>
      </c>
      <c r="E8" s="237" t="s">
        <v>5</v>
      </c>
      <c r="F8" s="225" t="s">
        <v>6</v>
      </c>
      <c r="G8" s="237" t="s">
        <v>81</v>
      </c>
      <c r="H8" s="237" t="s">
        <v>5</v>
      </c>
      <c r="I8" s="237" t="s">
        <v>8</v>
      </c>
      <c r="J8" s="54"/>
      <c r="K8" s="237" t="s">
        <v>10</v>
      </c>
      <c r="L8" s="238" t="s">
        <v>82</v>
      </c>
      <c r="M8" s="238"/>
      <c r="N8" s="238"/>
      <c r="O8" s="238" t="s">
        <v>99</v>
      </c>
      <c r="P8" s="238"/>
      <c r="Q8" s="238"/>
      <c r="R8" s="238" t="s">
        <v>98</v>
      </c>
      <c r="S8" s="238"/>
      <c r="T8" s="238"/>
      <c r="U8" s="239" t="s">
        <v>169</v>
      </c>
      <c r="V8" s="228" t="s">
        <v>84</v>
      </c>
      <c r="W8" s="229"/>
      <c r="X8" s="229"/>
      <c r="Y8" s="229"/>
      <c r="Z8" s="229"/>
      <c r="AA8" s="229"/>
      <c r="AB8" s="230"/>
      <c r="AC8" s="231" t="s">
        <v>85</v>
      </c>
      <c r="AD8" s="234" t="s">
        <v>86</v>
      </c>
      <c r="AE8" s="225" t="s">
        <v>87</v>
      </c>
      <c r="AF8" s="226" t="s">
        <v>100</v>
      </c>
      <c r="AG8" s="227" t="s">
        <v>89</v>
      </c>
      <c r="AH8" s="227" t="s">
        <v>90</v>
      </c>
    </row>
    <row r="9" spans="1:34" ht="20.100000000000001" customHeight="1">
      <c r="A9" s="225"/>
      <c r="B9" s="225"/>
      <c r="C9" s="225"/>
      <c r="D9" s="237"/>
      <c r="E9" s="237"/>
      <c r="F9" s="225"/>
      <c r="G9" s="237"/>
      <c r="H9" s="237"/>
      <c r="I9" s="237"/>
      <c r="J9" s="54"/>
      <c r="K9" s="237"/>
      <c r="L9" s="228" t="s">
        <v>101</v>
      </c>
      <c r="M9" s="229"/>
      <c r="N9" s="229"/>
      <c r="O9" s="229"/>
      <c r="P9" s="229"/>
      <c r="Q9" s="229"/>
      <c r="R9" s="229"/>
      <c r="S9" s="229"/>
      <c r="T9" s="230"/>
      <c r="U9" s="240"/>
      <c r="V9" s="228" t="s">
        <v>102</v>
      </c>
      <c r="W9" s="229"/>
      <c r="X9" s="229"/>
      <c r="Y9" s="229"/>
      <c r="Z9" s="229"/>
      <c r="AA9" s="229"/>
      <c r="AB9" s="230"/>
      <c r="AC9" s="232"/>
      <c r="AD9" s="235"/>
      <c r="AE9" s="225"/>
      <c r="AF9" s="226"/>
      <c r="AG9" s="227"/>
      <c r="AH9" s="227"/>
    </row>
    <row r="10" spans="1:34" ht="82.5" customHeight="1">
      <c r="A10" s="225"/>
      <c r="B10" s="225"/>
      <c r="C10" s="225"/>
      <c r="D10" s="237"/>
      <c r="E10" s="237"/>
      <c r="F10" s="225"/>
      <c r="G10" s="237"/>
      <c r="H10" s="237"/>
      <c r="I10" s="237"/>
      <c r="J10" s="54"/>
      <c r="K10" s="237"/>
      <c r="L10" s="55" t="s">
        <v>91</v>
      </c>
      <c r="M10" s="56" t="s">
        <v>92</v>
      </c>
      <c r="N10" s="57" t="s">
        <v>79</v>
      </c>
      <c r="O10" s="55" t="s">
        <v>91</v>
      </c>
      <c r="P10" s="56" t="s">
        <v>92</v>
      </c>
      <c r="Q10" s="57" t="s">
        <v>79</v>
      </c>
      <c r="R10" s="55" t="s">
        <v>91</v>
      </c>
      <c r="S10" s="56" t="s">
        <v>92</v>
      </c>
      <c r="T10" s="57" t="s">
        <v>79</v>
      </c>
      <c r="U10" s="241"/>
      <c r="V10" s="38" t="s">
        <v>103</v>
      </c>
      <c r="W10" s="38" t="s">
        <v>104</v>
      </c>
      <c r="X10" s="38" t="s">
        <v>105</v>
      </c>
      <c r="Y10" s="38" t="s">
        <v>106</v>
      </c>
      <c r="Z10" s="38" t="s">
        <v>91</v>
      </c>
      <c r="AA10" s="56" t="s">
        <v>92</v>
      </c>
      <c r="AB10" s="57" t="s">
        <v>79</v>
      </c>
      <c r="AC10" s="233"/>
      <c r="AD10" s="236"/>
      <c r="AE10" s="225"/>
      <c r="AF10" s="226"/>
      <c r="AG10" s="227"/>
      <c r="AH10" s="227"/>
    </row>
    <row r="11" spans="1:34" ht="45" customHeight="1">
      <c r="A11" s="41">
        <v>1</v>
      </c>
      <c r="B11" s="88"/>
      <c r="C11" s="89"/>
      <c r="D11" s="112" t="s">
        <v>242</v>
      </c>
      <c r="E11" s="81"/>
      <c r="F11" s="82" t="s">
        <v>13</v>
      </c>
      <c r="G11" s="85" t="s">
        <v>412</v>
      </c>
      <c r="H11" s="78" t="s">
        <v>413</v>
      </c>
      <c r="I11" s="79" t="s">
        <v>309</v>
      </c>
      <c r="J11" s="79" t="s">
        <v>155</v>
      </c>
      <c r="K11" s="80" t="s">
        <v>67</v>
      </c>
      <c r="L11" s="46">
        <v>104.5</v>
      </c>
      <c r="M11" s="58">
        <f>L11/2-IF($AC11=1,0.5,IF($AC11=2,1.5,0))</f>
        <v>52.25</v>
      </c>
      <c r="N11" s="59">
        <f>RANK(M11,M$11:M$12,0)</f>
        <v>2</v>
      </c>
      <c r="O11" s="46">
        <v>112</v>
      </c>
      <c r="P11" s="58">
        <f>O11/2-IF($AC11=1,0.5,IF($AC11=2,1.5,0))</f>
        <v>56</v>
      </c>
      <c r="Q11" s="59">
        <f>RANK(P11,P$11:P$12,0)</f>
        <v>2</v>
      </c>
      <c r="R11" s="46">
        <v>112.5</v>
      </c>
      <c r="S11" s="58">
        <f>R11/2-IF($AC11=1,0.5,IF($AC11=2,1.5,0))</f>
        <v>56.25</v>
      </c>
      <c r="T11" s="59">
        <f>RANK(S11,S$11:S$12,0)</f>
        <v>2</v>
      </c>
      <c r="U11" s="47">
        <f>(M11+P11+S11)/3</f>
        <v>54.833333333333336</v>
      </c>
      <c r="V11" s="60"/>
      <c r="W11" s="60">
        <v>6.1</v>
      </c>
      <c r="X11" s="60">
        <v>6</v>
      </c>
      <c r="Y11" s="60">
        <v>6</v>
      </c>
      <c r="Z11" s="65">
        <f>W11+X11+Y11*2</f>
        <v>24.1</v>
      </c>
      <c r="AA11" s="47">
        <f>Z11/0.4-IF($AC11=1,0.5,IF($AC11=2,1.5,0))</f>
        <v>60.25</v>
      </c>
      <c r="AB11" s="59">
        <f>RANK(AA11,AA$11:AA$12,0)</f>
        <v>1</v>
      </c>
      <c r="AC11" s="61"/>
      <c r="AD11" s="61"/>
      <c r="AE11" s="46">
        <f>L11+O11+R11+Z11</f>
        <v>353.1</v>
      </c>
      <c r="AF11" s="62"/>
      <c r="AG11" s="47">
        <f>(U11+AA11)/2</f>
        <v>57.541666666666671</v>
      </c>
      <c r="AH11" s="63" t="s">
        <v>93</v>
      </c>
    </row>
    <row r="12" spans="1:34" ht="45" customHeight="1">
      <c r="A12" s="41">
        <v>2</v>
      </c>
      <c r="B12" s="88"/>
      <c r="C12" s="89"/>
      <c r="D12" s="108" t="s">
        <v>409</v>
      </c>
      <c r="E12" s="78" t="s">
        <v>34</v>
      </c>
      <c r="F12" s="79" t="s">
        <v>13</v>
      </c>
      <c r="G12" s="111" t="s">
        <v>410</v>
      </c>
      <c r="H12" s="78" t="s">
        <v>35</v>
      </c>
      <c r="I12" s="79" t="s">
        <v>36</v>
      </c>
      <c r="J12" s="79" t="s">
        <v>37</v>
      </c>
      <c r="K12" s="80" t="s">
        <v>411</v>
      </c>
      <c r="L12" s="46">
        <v>113.5</v>
      </c>
      <c r="M12" s="58">
        <f>L12/2-IF($AC12=1,0.5,IF($AC12=2,1.5,0))</f>
        <v>56.75</v>
      </c>
      <c r="N12" s="59">
        <f>RANK(M12,M$11:M$12,0)</f>
        <v>1</v>
      </c>
      <c r="O12" s="46">
        <v>115.5</v>
      </c>
      <c r="P12" s="58">
        <f>O12/2-IF($AC12=1,0.5,IF($AC12=2,1.5,0))</f>
        <v>57.75</v>
      </c>
      <c r="Q12" s="59">
        <f>RANK(P12,P$11:P$12,0)</f>
        <v>1</v>
      </c>
      <c r="R12" s="46">
        <v>118</v>
      </c>
      <c r="S12" s="58">
        <f>R12/2-IF($AC12=1,0.5,IF($AC12=2,1.5,0))</f>
        <v>59</v>
      </c>
      <c r="T12" s="59">
        <f>RANK(S12,S$11:S$12,0)</f>
        <v>1</v>
      </c>
      <c r="U12" s="47">
        <f>(M12+P12+S12)/3</f>
        <v>57.833333333333336</v>
      </c>
      <c r="V12" s="60"/>
      <c r="W12" s="60">
        <v>5</v>
      </c>
      <c r="X12" s="60">
        <v>5</v>
      </c>
      <c r="Y12" s="60">
        <v>5</v>
      </c>
      <c r="Z12" s="65">
        <f>W12+X12+Y12*2</f>
        <v>20</v>
      </c>
      <c r="AA12" s="47">
        <f>Z12/0.4-IF($AC12=1,0.5,IF($AC12=2,1.5,0))</f>
        <v>50</v>
      </c>
      <c r="AB12" s="59">
        <f>RANK(AA12,AA$11:AA$12,0)</f>
        <v>2</v>
      </c>
      <c r="AC12" s="61"/>
      <c r="AD12" s="61"/>
      <c r="AE12" s="46">
        <f>L12+O12+R12+Z12</f>
        <v>367</v>
      </c>
      <c r="AF12" s="62"/>
      <c r="AG12" s="47">
        <f>(U12+AA12)/2</f>
        <v>53.916666666666671</v>
      </c>
      <c r="AH12" s="63" t="s">
        <v>93</v>
      </c>
    </row>
    <row r="13" spans="1:34" ht="45" customHeight="1">
      <c r="A13" s="129"/>
      <c r="B13" s="130"/>
      <c r="C13" s="131"/>
      <c r="D13" s="149"/>
      <c r="E13" s="150"/>
      <c r="F13" s="151"/>
      <c r="G13" s="152"/>
      <c r="H13" s="150"/>
      <c r="I13" s="151"/>
      <c r="J13" s="151"/>
      <c r="K13" s="153"/>
      <c r="L13" s="137"/>
      <c r="M13" s="138"/>
      <c r="N13" s="139"/>
      <c r="O13" s="137"/>
      <c r="P13" s="138"/>
      <c r="Q13" s="139"/>
      <c r="R13" s="137"/>
      <c r="S13" s="138"/>
      <c r="T13" s="139"/>
      <c r="U13" s="140"/>
      <c r="V13" s="141"/>
      <c r="W13" s="141"/>
      <c r="X13" s="141"/>
      <c r="Y13" s="141"/>
      <c r="Z13" s="66"/>
      <c r="AA13" s="140"/>
      <c r="AB13" s="139"/>
      <c r="AC13" s="142"/>
      <c r="AD13" s="142"/>
      <c r="AE13" s="137"/>
      <c r="AF13" s="143"/>
      <c r="AG13" s="140"/>
      <c r="AH13" s="144"/>
    </row>
    <row r="14" spans="1:34" ht="30" customHeight="1">
      <c r="D14" s="97" t="s">
        <v>70</v>
      </c>
      <c r="E14" s="98"/>
      <c r="F14" s="98"/>
      <c r="G14" s="98"/>
      <c r="H14" s="98"/>
      <c r="I14" s="99"/>
      <c r="J14" s="100"/>
      <c r="K14" s="53" t="s">
        <v>235</v>
      </c>
    </row>
    <row r="15" spans="1:34" ht="30" customHeight="1">
      <c r="D15" s="97"/>
      <c r="E15" s="98"/>
      <c r="F15" s="98"/>
      <c r="G15" s="98"/>
      <c r="H15" s="98"/>
      <c r="I15" s="99"/>
      <c r="J15" s="100"/>
      <c r="K15" s="53"/>
    </row>
    <row r="16" spans="1:34" ht="30" customHeight="1">
      <c r="D16" s="97" t="s">
        <v>71</v>
      </c>
      <c r="E16" s="101"/>
      <c r="F16" s="101"/>
      <c r="G16" s="101"/>
      <c r="H16" s="101"/>
      <c r="I16" s="102"/>
      <c r="J16" s="102"/>
      <c r="K16" s="53" t="s">
        <v>95</v>
      </c>
    </row>
  </sheetData>
  <protectedRanges>
    <protectedRange sqref="K14:K15" name="Диапазон1_3_1_1_3_11_1_1_3_1_1_2_1_3_3_1_1_4_1_1_2_1_2"/>
    <protectedRange sqref="K16" name="Диапазон1_3_1_1_3_11_1_1_3_1_1_2_1_3_3_1_1_4_1_1_2_1_1_1"/>
  </protectedRanges>
  <sortState ref="A11:AH12">
    <sortCondition descending="1" ref="AG11:AG12"/>
  </sortState>
  <mergeCells count="29">
    <mergeCell ref="F8:F10"/>
    <mergeCell ref="A1:AH1"/>
    <mergeCell ref="A2:AH2"/>
    <mergeCell ref="A3:AH3"/>
    <mergeCell ref="A4:AH4"/>
    <mergeCell ref="A5:AH5"/>
    <mergeCell ref="A6:AH6"/>
    <mergeCell ref="A8:A10"/>
    <mergeCell ref="B8:B10"/>
    <mergeCell ref="C8:C10"/>
    <mergeCell ref="D8:D10"/>
    <mergeCell ref="E8:E10"/>
    <mergeCell ref="G8:G10"/>
    <mergeCell ref="H8:H10"/>
    <mergeCell ref="I8:I10"/>
    <mergeCell ref="K8:K10"/>
    <mergeCell ref="L8:N8"/>
    <mergeCell ref="AF8:AF10"/>
    <mergeCell ref="AG8:AG10"/>
    <mergeCell ref="AH8:AH10"/>
    <mergeCell ref="L9:T9"/>
    <mergeCell ref="V9:AB9"/>
    <mergeCell ref="R8:T8"/>
    <mergeCell ref="U8:U10"/>
    <mergeCell ref="V8:AB8"/>
    <mergeCell ref="AC8:AC10"/>
    <mergeCell ref="AD8:AD10"/>
    <mergeCell ref="AE8:AE10"/>
    <mergeCell ref="O8:Q8"/>
  </mergeCells>
  <conditionalFormatting sqref="G12:I12">
    <cfRule type="timePeriod" dxfId="169" priority="1" stopIfTrue="1" timePeriod="last7Days">
      <formula>AND(TODAY()-FLOOR(G12,1)&lt;=6,FLOOR(G12,1)&lt;=TODAY())</formula>
    </cfRule>
  </conditionalFormatting>
  <pageMargins left="0.19685039370078741" right="0.15748031496062992" top="0.19685039370078741" bottom="0.19685039370078741" header="0.23622047244094491" footer="0.15748031496062992"/>
  <pageSetup paperSize="9" scale="60" fitToHeight="2" orientation="landscape" r:id="rId1"/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H19"/>
  <sheetViews>
    <sheetView view="pageBreakPreview" topLeftCell="A10" zoomScale="75" zoomScaleNormal="100" zoomScaleSheetLayoutView="75" workbookViewId="0">
      <selection activeCell="D17" sqref="D17:K19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2" width="5.5703125" style="86" hidden="1" customWidth="1"/>
    <col min="23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58.5" customHeight="1">
      <c r="A1" s="220" t="s">
        <v>419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42" t="s">
        <v>420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spans="1:34" ht="21" customHeight="1">
      <c r="A5" s="242" t="s">
        <v>421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</row>
    <row r="6" spans="1:34" ht="21" customHeight="1">
      <c r="A6" s="214" t="s">
        <v>78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</row>
    <row r="7" spans="1:34" ht="19.149999999999999" customHeight="1">
      <c r="A7" s="217" t="s">
        <v>402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15" customHeight="1">
      <c r="A8" s="25" t="s">
        <v>1</v>
      </c>
      <c r="B8" s="30"/>
      <c r="C8" s="30"/>
      <c r="D8" s="28"/>
      <c r="E8" s="28"/>
      <c r="F8" s="28"/>
      <c r="G8" s="28"/>
      <c r="H8" s="28"/>
      <c r="I8" s="29"/>
      <c r="J8" s="29"/>
      <c r="K8" s="30"/>
      <c r="L8" s="31"/>
      <c r="M8" s="32"/>
      <c r="N8" s="33"/>
      <c r="O8" s="31"/>
      <c r="P8" s="32"/>
      <c r="Q8" s="33"/>
      <c r="R8" s="31"/>
      <c r="S8" s="32"/>
      <c r="T8" s="33"/>
      <c r="U8" s="33"/>
      <c r="V8" s="31"/>
      <c r="W8" s="34"/>
      <c r="X8" s="33"/>
      <c r="Y8" s="31"/>
      <c r="Z8" s="31"/>
      <c r="AA8" s="34"/>
      <c r="AB8" s="33"/>
      <c r="AC8" s="33"/>
      <c r="AD8" s="33"/>
      <c r="AE8" s="33"/>
      <c r="AF8" s="33"/>
      <c r="AG8" s="87" t="s">
        <v>145</v>
      </c>
      <c r="AH8" s="36"/>
    </row>
    <row r="9" spans="1:34" ht="20.100000000000001" customHeight="1">
      <c r="A9" s="225" t="s">
        <v>79</v>
      </c>
      <c r="B9" s="225"/>
      <c r="C9" s="225" t="s">
        <v>3</v>
      </c>
      <c r="D9" s="237" t="s">
        <v>80</v>
      </c>
      <c r="E9" s="237" t="s">
        <v>5</v>
      </c>
      <c r="F9" s="225" t="s">
        <v>6</v>
      </c>
      <c r="G9" s="237" t="s">
        <v>81</v>
      </c>
      <c r="H9" s="237" t="s">
        <v>5</v>
      </c>
      <c r="I9" s="237" t="s">
        <v>8</v>
      </c>
      <c r="J9" s="54"/>
      <c r="K9" s="237" t="s">
        <v>10</v>
      </c>
      <c r="L9" s="238" t="s">
        <v>82</v>
      </c>
      <c r="M9" s="238"/>
      <c r="N9" s="238"/>
      <c r="O9" s="238" t="s">
        <v>99</v>
      </c>
      <c r="P9" s="238"/>
      <c r="Q9" s="238"/>
      <c r="R9" s="238" t="s">
        <v>98</v>
      </c>
      <c r="S9" s="238"/>
      <c r="T9" s="238"/>
      <c r="U9" s="239" t="s">
        <v>169</v>
      </c>
      <c r="V9" s="228" t="s">
        <v>84</v>
      </c>
      <c r="W9" s="229"/>
      <c r="X9" s="229"/>
      <c r="Y9" s="229"/>
      <c r="Z9" s="229"/>
      <c r="AA9" s="229"/>
      <c r="AB9" s="230"/>
      <c r="AC9" s="231" t="s">
        <v>85</v>
      </c>
      <c r="AD9" s="234" t="s">
        <v>86</v>
      </c>
      <c r="AE9" s="225" t="s">
        <v>87</v>
      </c>
      <c r="AF9" s="226" t="s">
        <v>100</v>
      </c>
      <c r="AG9" s="227" t="s">
        <v>89</v>
      </c>
      <c r="AH9" s="227" t="s">
        <v>90</v>
      </c>
    </row>
    <row r="10" spans="1:34" ht="20.100000000000001" customHeight="1">
      <c r="A10" s="225"/>
      <c r="B10" s="225"/>
      <c r="C10" s="225"/>
      <c r="D10" s="237"/>
      <c r="E10" s="237"/>
      <c r="F10" s="225"/>
      <c r="G10" s="237"/>
      <c r="H10" s="237"/>
      <c r="I10" s="237"/>
      <c r="J10" s="54"/>
      <c r="K10" s="237"/>
      <c r="L10" s="228" t="s">
        <v>101</v>
      </c>
      <c r="M10" s="229"/>
      <c r="N10" s="229"/>
      <c r="O10" s="229"/>
      <c r="P10" s="229"/>
      <c r="Q10" s="229"/>
      <c r="R10" s="229"/>
      <c r="S10" s="229"/>
      <c r="T10" s="230"/>
      <c r="U10" s="240"/>
      <c r="V10" s="228" t="s">
        <v>102</v>
      </c>
      <c r="W10" s="229"/>
      <c r="X10" s="229"/>
      <c r="Y10" s="229"/>
      <c r="Z10" s="229"/>
      <c r="AA10" s="229"/>
      <c r="AB10" s="230"/>
      <c r="AC10" s="232"/>
      <c r="AD10" s="235"/>
      <c r="AE10" s="225"/>
      <c r="AF10" s="226"/>
      <c r="AG10" s="227"/>
      <c r="AH10" s="227"/>
    </row>
    <row r="11" spans="1:34" ht="82.5" customHeight="1">
      <c r="A11" s="225"/>
      <c r="B11" s="225"/>
      <c r="C11" s="225"/>
      <c r="D11" s="237"/>
      <c r="E11" s="237"/>
      <c r="F11" s="225"/>
      <c r="G11" s="237"/>
      <c r="H11" s="237"/>
      <c r="I11" s="237"/>
      <c r="J11" s="54"/>
      <c r="K11" s="237"/>
      <c r="L11" s="55" t="s">
        <v>91</v>
      </c>
      <c r="M11" s="56" t="s">
        <v>92</v>
      </c>
      <c r="N11" s="57" t="s">
        <v>79</v>
      </c>
      <c r="O11" s="55" t="s">
        <v>91</v>
      </c>
      <c r="P11" s="56" t="s">
        <v>92</v>
      </c>
      <c r="Q11" s="57" t="s">
        <v>79</v>
      </c>
      <c r="R11" s="55" t="s">
        <v>91</v>
      </c>
      <c r="S11" s="56" t="s">
        <v>92</v>
      </c>
      <c r="T11" s="57" t="s">
        <v>79</v>
      </c>
      <c r="U11" s="241"/>
      <c r="V11" s="38" t="s">
        <v>103</v>
      </c>
      <c r="W11" s="38" t="s">
        <v>104</v>
      </c>
      <c r="X11" s="38" t="s">
        <v>105</v>
      </c>
      <c r="Y11" s="38" t="s">
        <v>106</v>
      </c>
      <c r="Z11" s="38" t="s">
        <v>91</v>
      </c>
      <c r="AA11" s="56" t="s">
        <v>92</v>
      </c>
      <c r="AB11" s="57" t="s">
        <v>79</v>
      </c>
      <c r="AC11" s="233"/>
      <c r="AD11" s="236"/>
      <c r="AE11" s="225"/>
      <c r="AF11" s="226"/>
      <c r="AG11" s="227"/>
      <c r="AH11" s="227"/>
    </row>
    <row r="12" spans="1:34" ht="45" customHeight="1">
      <c r="A12" s="41">
        <v>1</v>
      </c>
      <c r="B12" s="88"/>
      <c r="C12" s="89"/>
      <c r="D12" s="112" t="s">
        <v>414</v>
      </c>
      <c r="E12" s="81" t="s">
        <v>377</v>
      </c>
      <c r="F12" s="82" t="s">
        <v>13</v>
      </c>
      <c r="G12" s="85" t="s">
        <v>415</v>
      </c>
      <c r="H12" s="81" t="s">
        <v>379</v>
      </c>
      <c r="I12" s="82" t="s">
        <v>16</v>
      </c>
      <c r="J12" s="82" t="s">
        <v>16</v>
      </c>
      <c r="K12" s="83" t="s">
        <v>59</v>
      </c>
      <c r="L12" s="46">
        <v>157.5</v>
      </c>
      <c r="M12" s="58">
        <f>L12/2.5-IF($AC12=1,0.5,IF($AC12=2,1.5,0))</f>
        <v>63</v>
      </c>
      <c r="N12" s="59">
        <f>RANK(M12,M$12:M$15,0)</f>
        <v>2</v>
      </c>
      <c r="O12" s="46">
        <v>164</v>
      </c>
      <c r="P12" s="58">
        <f>O12/2.5-IF($AC12=1,0.5,IF($AC12=2,1.5,0))</f>
        <v>65.599999999999994</v>
      </c>
      <c r="Q12" s="59">
        <f>RANK(P12,P$12:P$15,0)</f>
        <v>1</v>
      </c>
      <c r="R12" s="46">
        <v>163</v>
      </c>
      <c r="S12" s="58">
        <f>R12/2.5-IF($AC12=1,0.5,IF($AC12=2,1.5,0))</f>
        <v>65.2</v>
      </c>
      <c r="T12" s="59">
        <f>RANK(S12,S$12:S$15,0)</f>
        <v>1</v>
      </c>
      <c r="U12" s="47">
        <f>(M12+P12+S12)/3</f>
        <v>64.600000000000009</v>
      </c>
      <c r="V12" s="60"/>
      <c r="W12" s="60">
        <v>6.6</v>
      </c>
      <c r="X12" s="60">
        <v>6.8</v>
      </c>
      <c r="Y12" s="60">
        <v>6.7</v>
      </c>
      <c r="Z12" s="65">
        <f>W12+X12+Y12*2</f>
        <v>26.799999999999997</v>
      </c>
      <c r="AA12" s="47">
        <f>Z12/0.4-IF($AC12=1,0.5,IF($AC12=2,1.5,0))</f>
        <v>66.999999999999986</v>
      </c>
      <c r="AB12" s="59">
        <f>RANK(AA12,AA$12:AA$15,0)</f>
        <v>1</v>
      </c>
      <c r="AC12" s="61"/>
      <c r="AD12" s="61"/>
      <c r="AE12" s="46">
        <f>L12+O12+R12+Z12</f>
        <v>511.3</v>
      </c>
      <c r="AF12" s="62"/>
      <c r="AG12" s="47">
        <f>(U12+AA12)/2</f>
        <v>65.8</v>
      </c>
      <c r="AH12" s="63" t="s">
        <v>93</v>
      </c>
    </row>
    <row r="13" spans="1:34" ht="45" customHeight="1">
      <c r="A13" s="41">
        <v>2</v>
      </c>
      <c r="B13" s="88"/>
      <c r="C13" s="89"/>
      <c r="D13" s="112" t="s">
        <v>399</v>
      </c>
      <c r="E13" s="81" t="s">
        <v>359</v>
      </c>
      <c r="F13" s="82" t="s">
        <v>13</v>
      </c>
      <c r="G13" s="85" t="s">
        <v>400</v>
      </c>
      <c r="H13" s="81" t="s">
        <v>361</v>
      </c>
      <c r="I13" s="82" t="s">
        <v>362</v>
      </c>
      <c r="J13" s="82" t="s">
        <v>68</v>
      </c>
      <c r="K13" s="83" t="s">
        <v>69</v>
      </c>
      <c r="L13" s="46">
        <v>162</v>
      </c>
      <c r="M13" s="58">
        <f>L13/2.5-IF($AC13=1,0.5,IF($AC13=2,1.5,0))</f>
        <v>64.8</v>
      </c>
      <c r="N13" s="59">
        <f>RANK(M13,M$12:M$15,0)</f>
        <v>1</v>
      </c>
      <c r="O13" s="46">
        <v>154.5</v>
      </c>
      <c r="P13" s="58">
        <f>O13/2.5-IF($AC13=1,0.5,IF($AC13=2,1.5,0))</f>
        <v>61.8</v>
      </c>
      <c r="Q13" s="59">
        <f>RANK(P13,P$12:P$15,0)</f>
        <v>2</v>
      </c>
      <c r="R13" s="46">
        <v>157</v>
      </c>
      <c r="S13" s="58">
        <f>R13/2.5-IF($AC13=1,0.5,IF($AC13=2,1.5,0))</f>
        <v>62.8</v>
      </c>
      <c r="T13" s="59">
        <f>RANK(S13,S$12:S$15,0)</f>
        <v>2</v>
      </c>
      <c r="U13" s="47">
        <f>(M13+P13+S13)/3</f>
        <v>63.133333333333326</v>
      </c>
      <c r="V13" s="60"/>
      <c r="W13" s="60">
        <v>6</v>
      </c>
      <c r="X13" s="60">
        <v>6.1</v>
      </c>
      <c r="Y13" s="60">
        <v>5.9</v>
      </c>
      <c r="Z13" s="65">
        <f>W13+X13+Y13*2</f>
        <v>23.9</v>
      </c>
      <c r="AA13" s="47">
        <f>Z13/0.4-IF($AC13=1,0.5,IF($AC13=2,1.5,0))</f>
        <v>59.749999999999993</v>
      </c>
      <c r="AB13" s="59">
        <f>RANK(AA13,AA$12:AA$15,0)</f>
        <v>3</v>
      </c>
      <c r="AC13" s="61"/>
      <c r="AD13" s="61"/>
      <c r="AE13" s="46">
        <f>L13+O13+R13+Z13</f>
        <v>497.4</v>
      </c>
      <c r="AF13" s="62"/>
      <c r="AG13" s="47">
        <f>(U13+AA13)/2</f>
        <v>61.441666666666663</v>
      </c>
      <c r="AH13" s="63" t="s">
        <v>93</v>
      </c>
    </row>
    <row r="14" spans="1:34" ht="45" customHeight="1">
      <c r="A14" s="41">
        <v>3</v>
      </c>
      <c r="B14" s="88"/>
      <c r="C14" s="89"/>
      <c r="D14" s="112" t="s">
        <v>393</v>
      </c>
      <c r="E14" s="81" t="s">
        <v>394</v>
      </c>
      <c r="F14" s="82" t="s">
        <v>13</v>
      </c>
      <c r="G14" s="85" t="s">
        <v>395</v>
      </c>
      <c r="H14" s="81" t="s">
        <v>396</v>
      </c>
      <c r="I14" s="82" t="s">
        <v>397</v>
      </c>
      <c r="J14" s="82" t="s">
        <v>397</v>
      </c>
      <c r="K14" s="83" t="s">
        <v>398</v>
      </c>
      <c r="L14" s="46">
        <v>148.5</v>
      </c>
      <c r="M14" s="58">
        <f>L14/2.5-IF($AC14=1,0.5,IF($AC14=2,1.5,0))</f>
        <v>59.4</v>
      </c>
      <c r="N14" s="59">
        <f>RANK(M14,M$12:M$15,0)</f>
        <v>3</v>
      </c>
      <c r="O14" s="46">
        <v>148.5</v>
      </c>
      <c r="P14" s="58">
        <f>O14/2.5-IF($AC14=1,0.5,IF($AC14=2,1.5,0))</f>
        <v>59.4</v>
      </c>
      <c r="Q14" s="59">
        <f>RANK(P14,P$12:P$15,0)</f>
        <v>3</v>
      </c>
      <c r="R14" s="46">
        <v>144</v>
      </c>
      <c r="S14" s="58">
        <f>R14/2.5-IF($AC14=1,0.5,IF($AC14=2,1.5,0))</f>
        <v>57.6</v>
      </c>
      <c r="T14" s="59">
        <f>RANK(S14,S$12:S$15,0)</f>
        <v>3</v>
      </c>
      <c r="U14" s="47">
        <f>(M14+P14+S14)/3</f>
        <v>58.800000000000004</v>
      </c>
      <c r="V14" s="60"/>
      <c r="W14" s="60">
        <v>6.3</v>
      </c>
      <c r="X14" s="60">
        <v>6.4</v>
      </c>
      <c r="Y14" s="60">
        <v>6.4</v>
      </c>
      <c r="Z14" s="65">
        <f>W14+X14+Y14*2</f>
        <v>25.5</v>
      </c>
      <c r="AA14" s="47">
        <f>Z14/0.4-IF($AC14=1,0.5,IF($AC14=2,1.5,0))</f>
        <v>63.75</v>
      </c>
      <c r="AB14" s="59">
        <f>RANK(AA14,AA$12:AA$15,0)</f>
        <v>2</v>
      </c>
      <c r="AC14" s="61"/>
      <c r="AD14" s="61"/>
      <c r="AE14" s="46">
        <f>L14+O14+R14+Z14</f>
        <v>466.5</v>
      </c>
      <c r="AF14" s="62"/>
      <c r="AG14" s="47">
        <f>(U14+AA14)/2</f>
        <v>61.275000000000006</v>
      </c>
      <c r="AH14" s="63" t="s">
        <v>93</v>
      </c>
    </row>
    <row r="15" spans="1:34" ht="45" customHeight="1">
      <c r="A15" s="41">
        <v>4</v>
      </c>
      <c r="B15" s="88"/>
      <c r="C15" s="89"/>
      <c r="D15" s="112" t="s">
        <v>388</v>
      </c>
      <c r="E15" s="81" t="s">
        <v>389</v>
      </c>
      <c r="F15" s="82" t="s">
        <v>13</v>
      </c>
      <c r="G15" s="85" t="s">
        <v>401</v>
      </c>
      <c r="H15" s="81" t="s">
        <v>391</v>
      </c>
      <c r="I15" s="82" t="s">
        <v>309</v>
      </c>
      <c r="J15" s="82" t="s">
        <v>384</v>
      </c>
      <c r="K15" s="83" t="s">
        <v>67</v>
      </c>
      <c r="L15" s="46">
        <v>142</v>
      </c>
      <c r="M15" s="58">
        <f>L15/2.5-IF($AC15=1,0.5,IF($AC15=2,1.5,0))</f>
        <v>56.8</v>
      </c>
      <c r="N15" s="59">
        <f>RANK(M15,M$12:M$15,0)</f>
        <v>4</v>
      </c>
      <c r="O15" s="46">
        <v>145</v>
      </c>
      <c r="P15" s="58">
        <f>O15/2.5-IF($AC15=1,0.5,IF($AC15=2,1.5,0))</f>
        <v>58</v>
      </c>
      <c r="Q15" s="59">
        <f>RANK(P15,P$12:P$15,0)</f>
        <v>4</v>
      </c>
      <c r="R15" s="46">
        <v>141.5</v>
      </c>
      <c r="S15" s="58">
        <f>R15/2.5-IF($AC15=1,0.5,IF($AC15=2,1.5,0))</f>
        <v>56.6</v>
      </c>
      <c r="T15" s="59">
        <f>RANK(S15,S$12:S$15,0)</f>
        <v>4</v>
      </c>
      <c r="U15" s="47">
        <f>(M15+P15+S15)/3</f>
        <v>57.133333333333333</v>
      </c>
      <c r="V15" s="60"/>
      <c r="W15" s="60">
        <v>6</v>
      </c>
      <c r="X15" s="60">
        <v>5.8</v>
      </c>
      <c r="Y15" s="60">
        <v>5.9</v>
      </c>
      <c r="Z15" s="65">
        <f>W15+X15+Y15*2</f>
        <v>23.6</v>
      </c>
      <c r="AA15" s="47">
        <f>Z15/0.4-IF($AC15=1,0.5,IF($AC15=2,1.5,0))</f>
        <v>59</v>
      </c>
      <c r="AB15" s="59">
        <f>RANK(AA15,AA$12:AA$15,0)</f>
        <v>4</v>
      </c>
      <c r="AC15" s="61"/>
      <c r="AD15" s="61"/>
      <c r="AE15" s="46">
        <f>L15+O15+R15+Z15</f>
        <v>452.1</v>
      </c>
      <c r="AF15" s="62"/>
      <c r="AG15" s="47">
        <f>(U15+AA15)/2</f>
        <v>58.066666666666663</v>
      </c>
      <c r="AH15" s="63" t="s">
        <v>93</v>
      </c>
    </row>
    <row r="16" spans="1:34" ht="45" customHeight="1">
      <c r="A16" s="129"/>
      <c r="B16" s="130"/>
      <c r="C16" s="131"/>
      <c r="D16" s="149"/>
      <c r="E16" s="150"/>
      <c r="F16" s="151"/>
      <c r="G16" s="152"/>
      <c r="H16" s="150"/>
      <c r="I16" s="151"/>
      <c r="J16" s="151"/>
      <c r="K16" s="153"/>
      <c r="L16" s="137"/>
      <c r="M16" s="138"/>
      <c r="N16" s="139"/>
      <c r="O16" s="137"/>
      <c r="P16" s="138"/>
      <c r="Q16" s="139"/>
      <c r="R16" s="137"/>
      <c r="S16" s="138"/>
      <c r="T16" s="139"/>
      <c r="U16" s="140"/>
      <c r="V16" s="141"/>
      <c r="W16" s="141"/>
      <c r="X16" s="141"/>
      <c r="Y16" s="141"/>
      <c r="Z16" s="66"/>
      <c r="AA16" s="140"/>
      <c r="AB16" s="139"/>
      <c r="AC16" s="142"/>
      <c r="AD16" s="142"/>
      <c r="AE16" s="137"/>
      <c r="AF16" s="143"/>
      <c r="AG16" s="140"/>
      <c r="AH16" s="144"/>
    </row>
    <row r="17" spans="4:11" ht="30" customHeight="1">
      <c r="D17" s="97" t="s">
        <v>70</v>
      </c>
      <c r="E17" s="98"/>
      <c r="F17" s="98"/>
      <c r="G17" s="98"/>
      <c r="H17" s="98"/>
      <c r="I17" s="99"/>
      <c r="J17" s="100"/>
      <c r="K17" s="53" t="s">
        <v>235</v>
      </c>
    </row>
    <row r="18" spans="4:11" ht="30" customHeight="1">
      <c r="D18" s="97"/>
      <c r="E18" s="98"/>
      <c r="F18" s="98"/>
      <c r="G18" s="98"/>
      <c r="H18" s="98"/>
      <c r="I18" s="99"/>
      <c r="J18" s="100"/>
      <c r="K18" s="53"/>
    </row>
    <row r="19" spans="4:11" ht="30" customHeight="1">
      <c r="D19" s="97" t="s">
        <v>71</v>
      </c>
      <c r="E19" s="101"/>
      <c r="F19" s="101"/>
      <c r="G19" s="101"/>
      <c r="H19" s="101"/>
      <c r="I19" s="102"/>
      <c r="J19" s="102"/>
      <c r="K19" s="53" t="s">
        <v>95</v>
      </c>
    </row>
  </sheetData>
  <protectedRanges>
    <protectedRange sqref="K17:K18" name="Диапазон1_3_1_1_3_11_1_1_3_1_1_2_1_3_3_1_1_4_1_1_2_1_2"/>
    <protectedRange sqref="K19" name="Диапазон1_3_1_1_3_11_1_1_3_1_1_2_1_3_3_1_1_4_1_1_2_1_1_1"/>
  </protectedRanges>
  <sortState ref="A12:AH15">
    <sortCondition descending="1" ref="AG12:AG15"/>
  </sortState>
  <mergeCells count="30">
    <mergeCell ref="A7:AH7"/>
    <mergeCell ref="A5:AH5"/>
    <mergeCell ref="R9:T9"/>
    <mergeCell ref="U9:U11"/>
    <mergeCell ref="V9:AB9"/>
    <mergeCell ref="AC9:AC11"/>
    <mergeCell ref="AD9:AD11"/>
    <mergeCell ref="AE9:AE11"/>
    <mergeCell ref="A1:AH1"/>
    <mergeCell ref="A2:AH2"/>
    <mergeCell ref="A3:AH3"/>
    <mergeCell ref="A4:AH4"/>
    <mergeCell ref="A6:AH6"/>
    <mergeCell ref="A9:A11"/>
    <mergeCell ref="B9:B11"/>
    <mergeCell ref="C9:C11"/>
    <mergeCell ref="AF9:AF11"/>
    <mergeCell ref="G9:G11"/>
    <mergeCell ref="H9:H11"/>
    <mergeCell ref="I9:I11"/>
    <mergeCell ref="K9:K11"/>
    <mergeCell ref="L9:N9"/>
    <mergeCell ref="D9:D11"/>
    <mergeCell ref="E9:E11"/>
    <mergeCell ref="F9:F11"/>
    <mergeCell ref="AG9:AG11"/>
    <mergeCell ref="AH9:AH11"/>
    <mergeCell ref="L10:T10"/>
    <mergeCell ref="V10:AB10"/>
    <mergeCell ref="O9:Q9"/>
  </mergeCells>
  <pageMargins left="0.19685039370078741" right="0.15748031496062992" top="0.19685039370078741" bottom="0.19685039370078741" header="0.23622047244094491" footer="0.15748031496062992"/>
  <pageSetup paperSize="9" scale="60" fitToHeight="2" orientation="landscape" r:id="rId1"/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O23"/>
  <sheetViews>
    <sheetView view="pageBreakPreview" topLeftCell="A20" zoomScale="120" zoomScaleNormal="100" zoomScaleSheetLayoutView="120" workbookViewId="0">
      <selection activeCell="E26" sqref="E26"/>
    </sheetView>
  </sheetViews>
  <sheetFormatPr defaultColWidth="9.140625" defaultRowHeight="12.75"/>
  <cols>
    <col min="1" max="1" width="5" style="193" customWidth="1"/>
    <col min="2" max="3" width="4.7109375" style="193" hidden="1" customWidth="1"/>
    <col min="4" max="4" width="17.7109375" style="193" customWidth="1"/>
    <col min="5" max="5" width="8.28515625" style="193" customWidth="1"/>
    <col min="6" max="6" width="5" style="193" customWidth="1"/>
    <col min="7" max="7" width="35" style="193" customWidth="1"/>
    <col min="8" max="8" width="7.5703125" style="193" customWidth="1"/>
    <col min="9" max="9" width="16.42578125" style="193" hidden="1" customWidth="1"/>
    <col min="10" max="10" width="12.7109375" style="193" hidden="1" customWidth="1"/>
    <col min="11" max="11" width="21.7109375" style="193" customWidth="1"/>
    <col min="12" max="12" width="10.5703125" style="193" customWidth="1"/>
    <col min="13" max="14" width="9.140625" style="193"/>
    <col min="15" max="15" width="10.42578125" style="193" customWidth="1"/>
    <col min="16" max="16384" width="9.140625" style="193"/>
  </cols>
  <sheetData>
    <row r="1" spans="1:15" ht="60.75" customHeight="1">
      <c r="A1" s="206" t="s">
        <v>253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ht="19.5" hidden="1" customHeight="1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</row>
    <row r="3" spans="1:15" ht="15.95" customHeight="1">
      <c r="A3" s="257" t="s">
        <v>107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</row>
    <row r="4" spans="1:15" ht="15.95" customHeight="1">
      <c r="A4" s="257" t="s">
        <v>352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</row>
    <row r="5" spans="1:15" ht="9" customHeight="1"/>
    <row r="6" spans="1:15" ht="15" customHeight="1">
      <c r="A6" s="25" t="s">
        <v>1</v>
      </c>
      <c r="L6" s="25" t="s">
        <v>293</v>
      </c>
    </row>
    <row r="7" spans="1:15" ht="39.75" customHeight="1">
      <c r="A7" s="218" t="s">
        <v>79</v>
      </c>
      <c r="B7" s="216" t="s">
        <v>3</v>
      </c>
      <c r="C7" s="218" t="s">
        <v>255</v>
      </c>
      <c r="D7" s="212" t="s">
        <v>80</v>
      </c>
      <c r="E7" s="212" t="s">
        <v>5</v>
      </c>
      <c r="F7" s="218" t="s">
        <v>6</v>
      </c>
      <c r="G7" s="212" t="s">
        <v>81</v>
      </c>
      <c r="H7" s="212" t="s">
        <v>5</v>
      </c>
      <c r="I7" s="212" t="s">
        <v>8</v>
      </c>
      <c r="J7" s="37"/>
      <c r="K7" s="212" t="s">
        <v>10</v>
      </c>
      <c r="L7" s="194" t="s">
        <v>353</v>
      </c>
      <c r="M7" s="194" t="s">
        <v>354</v>
      </c>
      <c r="N7" s="194" t="s">
        <v>416</v>
      </c>
      <c r="O7" s="222" t="s">
        <v>292</v>
      </c>
    </row>
    <row r="8" spans="1:15" ht="13.9" customHeight="1">
      <c r="A8" s="218"/>
      <c r="B8" s="216"/>
      <c r="C8" s="218"/>
      <c r="D8" s="212"/>
      <c r="E8" s="212"/>
      <c r="F8" s="218"/>
      <c r="G8" s="212"/>
      <c r="H8" s="212"/>
      <c r="I8" s="212"/>
      <c r="J8" s="37"/>
      <c r="K8" s="212"/>
      <c r="L8" s="195" t="s">
        <v>355</v>
      </c>
      <c r="M8" s="195" t="s">
        <v>355</v>
      </c>
      <c r="N8" s="195" t="s">
        <v>355</v>
      </c>
      <c r="O8" s="223"/>
    </row>
    <row r="9" spans="1:15" ht="13.9" customHeight="1">
      <c r="A9" s="218"/>
      <c r="B9" s="216"/>
      <c r="C9" s="218"/>
      <c r="D9" s="212"/>
      <c r="E9" s="212"/>
      <c r="F9" s="218"/>
      <c r="G9" s="212"/>
      <c r="H9" s="212"/>
      <c r="I9" s="212"/>
      <c r="J9" s="37"/>
      <c r="K9" s="212"/>
      <c r="L9" s="195" t="s">
        <v>89</v>
      </c>
      <c r="M9" s="195" t="s">
        <v>89</v>
      </c>
      <c r="N9" s="195" t="s">
        <v>89</v>
      </c>
      <c r="O9" s="224"/>
    </row>
    <row r="10" spans="1:15" ht="41.25" customHeight="1">
      <c r="A10" s="41">
        <v>1</v>
      </c>
      <c r="B10" s="42"/>
      <c r="C10" s="11"/>
      <c r="D10" s="43" t="s">
        <v>358</v>
      </c>
      <c r="E10" s="127" t="s">
        <v>359</v>
      </c>
      <c r="F10" s="128" t="s">
        <v>13</v>
      </c>
      <c r="G10" s="44" t="s">
        <v>360</v>
      </c>
      <c r="H10" s="14" t="s">
        <v>361</v>
      </c>
      <c r="I10" s="45" t="s">
        <v>362</v>
      </c>
      <c r="J10" s="15" t="s">
        <v>68</v>
      </c>
      <c r="K10" s="93" t="s">
        <v>17</v>
      </c>
      <c r="L10" s="47"/>
      <c r="M10" s="47">
        <v>69.75</v>
      </c>
      <c r="N10" s="47">
        <v>64.375</v>
      </c>
      <c r="O10" s="47">
        <f>M10+N10</f>
        <v>134.125</v>
      </c>
    </row>
    <row r="11" spans="1:15" ht="41.25" customHeight="1">
      <c r="A11" s="41">
        <v>2</v>
      </c>
      <c r="B11" s="42"/>
      <c r="C11" s="11" t="s">
        <v>260</v>
      </c>
      <c r="D11" s="43" t="s">
        <v>388</v>
      </c>
      <c r="E11" s="127" t="s">
        <v>389</v>
      </c>
      <c r="F11" s="128" t="s">
        <v>13</v>
      </c>
      <c r="G11" s="44" t="s">
        <v>390</v>
      </c>
      <c r="H11" s="14" t="s">
        <v>391</v>
      </c>
      <c r="I11" s="45" t="s">
        <v>309</v>
      </c>
      <c r="J11" s="15" t="s">
        <v>384</v>
      </c>
      <c r="K11" s="93" t="s">
        <v>67</v>
      </c>
      <c r="L11" s="47" t="s">
        <v>392</v>
      </c>
      <c r="M11" s="47"/>
      <c r="N11" s="47">
        <v>60.457999999999998</v>
      </c>
      <c r="O11" s="47">
        <f>L11+N11</f>
        <v>126.208</v>
      </c>
    </row>
    <row r="12" spans="1:15" ht="41.25" customHeight="1">
      <c r="A12" s="41"/>
      <c r="B12" s="42"/>
      <c r="C12" s="11" t="s">
        <v>93</v>
      </c>
      <c r="D12" s="43" t="s">
        <v>356</v>
      </c>
      <c r="E12" s="127" t="s">
        <v>12</v>
      </c>
      <c r="F12" s="128" t="s">
        <v>13</v>
      </c>
      <c r="G12" s="44" t="s">
        <v>357</v>
      </c>
      <c r="H12" s="14" t="s">
        <v>14</v>
      </c>
      <c r="I12" s="45" t="s">
        <v>15</v>
      </c>
      <c r="J12" s="15" t="s">
        <v>16</v>
      </c>
      <c r="K12" s="93" t="s">
        <v>27</v>
      </c>
      <c r="L12" s="47"/>
      <c r="M12" s="47">
        <v>66.5</v>
      </c>
      <c r="N12" s="47"/>
      <c r="O12" s="196"/>
    </row>
    <row r="13" spans="1:15" ht="41.25" customHeight="1">
      <c r="A13" s="41"/>
      <c r="B13" s="42"/>
      <c r="C13" s="11" t="s">
        <v>260</v>
      </c>
      <c r="D13" s="43" t="s">
        <v>358</v>
      </c>
      <c r="E13" s="127" t="s">
        <v>359</v>
      </c>
      <c r="F13" s="128" t="s">
        <v>13</v>
      </c>
      <c r="G13" s="44" t="s">
        <v>239</v>
      </c>
      <c r="H13" s="14" t="s">
        <v>156</v>
      </c>
      <c r="I13" s="45" t="s">
        <v>157</v>
      </c>
      <c r="J13" s="15" t="s">
        <v>68</v>
      </c>
      <c r="K13" s="93" t="s">
        <v>17</v>
      </c>
      <c r="L13" s="47"/>
      <c r="M13" s="47">
        <v>60.75</v>
      </c>
      <c r="N13" s="47"/>
      <c r="O13" s="196"/>
    </row>
    <row r="14" spans="1:15" ht="41.25" customHeight="1">
      <c r="A14" s="41"/>
      <c r="B14" s="42"/>
      <c r="C14" s="11" t="s">
        <v>260</v>
      </c>
      <c r="D14" s="43" t="s">
        <v>363</v>
      </c>
      <c r="E14" s="127" t="s">
        <v>21</v>
      </c>
      <c r="F14" s="128" t="s">
        <v>13</v>
      </c>
      <c r="G14" s="44" t="s">
        <v>364</v>
      </c>
      <c r="H14" s="14" t="s">
        <v>365</v>
      </c>
      <c r="I14" s="45" t="s">
        <v>22</v>
      </c>
      <c r="J14" s="15" t="s">
        <v>23</v>
      </c>
      <c r="K14" s="93" t="s">
        <v>24</v>
      </c>
      <c r="L14" s="47" t="s">
        <v>366</v>
      </c>
      <c r="M14" s="47"/>
      <c r="N14" s="47"/>
      <c r="O14" s="196"/>
    </row>
    <row r="15" spans="1:15" ht="41.25" customHeight="1">
      <c r="A15" s="41"/>
      <c r="B15" s="42"/>
      <c r="C15" s="11" t="s">
        <v>93</v>
      </c>
      <c r="D15" s="43" t="s">
        <v>367</v>
      </c>
      <c r="E15" s="127" t="s">
        <v>29</v>
      </c>
      <c r="F15" s="128" t="s">
        <v>13</v>
      </c>
      <c r="G15" s="44" t="s">
        <v>368</v>
      </c>
      <c r="H15" s="14" t="s">
        <v>30</v>
      </c>
      <c r="I15" s="45" t="s">
        <v>31</v>
      </c>
      <c r="J15" s="15" t="s">
        <v>32</v>
      </c>
      <c r="K15" s="93" t="s">
        <v>33</v>
      </c>
      <c r="L15" s="47">
        <v>66.375</v>
      </c>
      <c r="M15" s="47"/>
      <c r="N15" s="47"/>
      <c r="O15" s="196"/>
    </row>
    <row r="16" spans="1:15" ht="41.25" customHeight="1">
      <c r="A16" s="41"/>
      <c r="B16" s="42"/>
      <c r="C16" s="11" t="s">
        <v>260</v>
      </c>
      <c r="D16" s="43" t="s">
        <v>369</v>
      </c>
      <c r="E16" s="127" t="s">
        <v>370</v>
      </c>
      <c r="F16" s="128" t="s">
        <v>13</v>
      </c>
      <c r="G16" s="44" t="s">
        <v>371</v>
      </c>
      <c r="H16" s="14" t="s">
        <v>372</v>
      </c>
      <c r="I16" s="45" t="s">
        <v>373</v>
      </c>
      <c r="J16" s="15" t="s">
        <v>374</v>
      </c>
      <c r="K16" s="93" t="s">
        <v>375</v>
      </c>
      <c r="L16" s="47"/>
      <c r="M16" s="47">
        <v>67.375</v>
      </c>
      <c r="N16" s="47"/>
      <c r="O16" s="196"/>
    </row>
    <row r="17" spans="1:15" ht="41.25" customHeight="1">
      <c r="A17" s="41"/>
      <c r="B17" s="42"/>
      <c r="C17" s="11" t="s">
        <v>260</v>
      </c>
      <c r="D17" s="43" t="s">
        <v>376</v>
      </c>
      <c r="E17" s="127" t="s">
        <v>377</v>
      </c>
      <c r="F17" s="128" t="s">
        <v>13</v>
      </c>
      <c r="G17" s="44" t="s">
        <v>378</v>
      </c>
      <c r="H17" s="14" t="s">
        <v>379</v>
      </c>
      <c r="I17" s="45" t="s">
        <v>16</v>
      </c>
      <c r="J17" s="15" t="s">
        <v>16</v>
      </c>
      <c r="K17" s="93" t="s">
        <v>27</v>
      </c>
      <c r="L17" s="47"/>
      <c r="M17" s="47">
        <v>66.875</v>
      </c>
      <c r="N17" s="47"/>
      <c r="O17" s="196"/>
    </row>
    <row r="18" spans="1:15" ht="41.25" customHeight="1">
      <c r="A18" s="41"/>
      <c r="B18" s="42"/>
      <c r="C18" s="11" t="s">
        <v>260</v>
      </c>
      <c r="D18" s="43" t="s">
        <v>380</v>
      </c>
      <c r="E18" s="127" t="s">
        <v>381</v>
      </c>
      <c r="F18" s="128" t="s">
        <v>13</v>
      </c>
      <c r="G18" s="44" t="s">
        <v>382</v>
      </c>
      <c r="H18" s="14" t="s">
        <v>383</v>
      </c>
      <c r="I18" s="45" t="s">
        <v>309</v>
      </c>
      <c r="J18" s="15" t="s">
        <v>384</v>
      </c>
      <c r="K18" s="93" t="s">
        <v>67</v>
      </c>
      <c r="L18" s="47"/>
      <c r="M18" s="47">
        <v>67.5</v>
      </c>
      <c r="N18" s="47"/>
      <c r="O18" s="196"/>
    </row>
    <row r="19" spans="1:15" ht="41.25" customHeight="1">
      <c r="A19" s="41"/>
      <c r="B19" s="42"/>
      <c r="C19" s="11" t="s">
        <v>260</v>
      </c>
      <c r="D19" s="43" t="s">
        <v>385</v>
      </c>
      <c r="E19" s="127" t="s">
        <v>50</v>
      </c>
      <c r="F19" s="128" t="s">
        <v>13</v>
      </c>
      <c r="G19" s="44" t="s">
        <v>386</v>
      </c>
      <c r="H19" s="14" t="s">
        <v>51</v>
      </c>
      <c r="I19" s="45" t="s">
        <v>52</v>
      </c>
      <c r="J19" s="15" t="s">
        <v>387</v>
      </c>
      <c r="K19" s="93" t="s">
        <v>47</v>
      </c>
      <c r="L19" s="47"/>
      <c r="M19" s="47">
        <v>69</v>
      </c>
      <c r="N19" s="47"/>
      <c r="O19" s="196"/>
    </row>
    <row r="21" spans="1:15" ht="15.75">
      <c r="D21" s="97" t="s">
        <v>70</v>
      </c>
      <c r="E21" s="98"/>
      <c r="F21" s="98"/>
      <c r="G21" s="98"/>
      <c r="H21" s="98"/>
      <c r="I21" s="99"/>
      <c r="J21" s="100"/>
      <c r="K21" s="53" t="s">
        <v>235</v>
      </c>
    </row>
    <row r="22" spans="1:15" ht="15.75">
      <c r="D22" s="97"/>
      <c r="E22" s="98"/>
      <c r="F22" s="98"/>
      <c r="G22" s="98"/>
      <c r="H22" s="98"/>
      <c r="I22" s="99"/>
      <c r="J22" s="100"/>
      <c r="K22" s="53"/>
    </row>
    <row r="23" spans="1:15" ht="15.75">
      <c r="D23" s="97" t="s">
        <v>71</v>
      </c>
      <c r="E23" s="101"/>
      <c r="F23" s="101"/>
      <c r="G23" s="101"/>
      <c r="H23" s="101"/>
      <c r="I23" s="102"/>
      <c r="J23" s="102"/>
      <c r="K23" s="53" t="s">
        <v>95</v>
      </c>
    </row>
  </sheetData>
  <protectedRanges>
    <protectedRange sqref="K21:K22" name="Диапазон1_3_1_1_3_11_1_1_3_1_1_2_1_3_3_1_1_4_1_1_2_1_2"/>
    <protectedRange sqref="K23" name="Диапазон1_3_1_1_3_11_1_1_3_1_1_2_1_3_3_1_1_4_1_1_2_1_1_1"/>
  </protectedRanges>
  <sortState ref="A10:O19">
    <sortCondition ref="A10:A19"/>
  </sortState>
  <mergeCells count="15">
    <mergeCell ref="A1:O1"/>
    <mergeCell ref="A3:O3"/>
    <mergeCell ref="A4:O4"/>
    <mergeCell ref="A2:L2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K7:K9"/>
    <mergeCell ref="O7:O9"/>
  </mergeCells>
  <conditionalFormatting sqref="G11:H11 H12:I12">
    <cfRule type="timePeriod" dxfId="168" priority="168" stopIfTrue="1" timePeriod="last7Days">
      <formula>AND(TODAY()-FLOOR(G11,1)&lt;=6,FLOOR(G11,1)&lt;=TODAY())</formula>
    </cfRule>
  </conditionalFormatting>
  <conditionalFormatting sqref="G11:H11 H12:I12">
    <cfRule type="timePeriod" dxfId="167" priority="167" timePeriod="thisWeek">
      <formula>AND(TODAY()-ROUNDDOWN(G11,0)&lt;=WEEKDAY(TODAY())-1,ROUNDDOWN(G11,0)-TODAY()&lt;=7-WEEKDAY(TODAY()))</formula>
    </cfRule>
  </conditionalFormatting>
  <conditionalFormatting sqref="H13:I19">
    <cfRule type="timePeriod" dxfId="166" priority="166" stopIfTrue="1" timePeriod="last7Days">
      <formula>AND(TODAY()-FLOOR(H13,1)&lt;=6,FLOOR(H13,1)&lt;=TODAY())</formula>
    </cfRule>
  </conditionalFormatting>
  <conditionalFormatting sqref="H13:I19">
    <cfRule type="timePeriod" dxfId="165" priority="165" timePeriod="thisWeek">
      <formula>AND(TODAY()-ROUNDDOWN(H13,0)&lt;=WEEKDAY(TODAY())-1,ROUNDDOWN(H13,0)-TODAY()&lt;=7-WEEKDAY(TODAY()))</formula>
    </cfRule>
  </conditionalFormatting>
  <conditionalFormatting sqref="D10:D11 G10:I11 K10:K11">
    <cfRule type="expression" dxfId="164" priority="164" stopIfTrue="1">
      <formula>#REF!=2018</formula>
    </cfRule>
  </conditionalFormatting>
  <conditionalFormatting sqref="D10:D11 G10:K11">
    <cfRule type="expression" dxfId="163" priority="161">
      <formula>$B10="конкур"</formula>
    </cfRule>
    <cfRule type="expression" dxfId="162" priority="162">
      <formula>$B10="выездка"</formula>
    </cfRule>
    <cfRule type="expression" dxfId="161" priority="163">
      <formula>$B10="троеборье"</formula>
    </cfRule>
  </conditionalFormatting>
  <conditionalFormatting sqref="D10:D11 G10:K19">
    <cfRule type="expression" dxfId="160" priority="160">
      <formula>$R10="нет"</formula>
    </cfRule>
  </conditionalFormatting>
  <conditionalFormatting sqref="I10:I11">
    <cfRule type="expression" dxfId="159" priority="157">
      <formula>$B10="конкур"</formula>
    </cfRule>
    <cfRule type="expression" dxfId="158" priority="158">
      <formula>$B10="выездка"</formula>
    </cfRule>
    <cfRule type="expression" dxfId="157" priority="159">
      <formula>$B10="троеборье"</formula>
    </cfRule>
  </conditionalFormatting>
  <conditionalFormatting sqref="I10:I11">
    <cfRule type="expression" dxfId="156" priority="156">
      <formula>$R10="нет"</formula>
    </cfRule>
  </conditionalFormatting>
  <conditionalFormatting sqref="I10:I11">
    <cfRule type="expression" dxfId="155" priority="153">
      <formula>$B10="конкур"</formula>
    </cfRule>
    <cfRule type="expression" dxfId="154" priority="154">
      <formula>$B10="выездка"</formula>
    </cfRule>
    <cfRule type="expression" dxfId="153" priority="155">
      <formula>$B10="троеборье"</formula>
    </cfRule>
  </conditionalFormatting>
  <conditionalFormatting sqref="I10:I11">
    <cfRule type="expression" dxfId="152" priority="152">
      <formula>$R10="нет"</formula>
    </cfRule>
  </conditionalFormatting>
  <conditionalFormatting sqref="K10:K11">
    <cfRule type="expression" dxfId="151" priority="149">
      <formula>$B10="конкур"</formula>
    </cfRule>
    <cfRule type="expression" dxfId="150" priority="150">
      <formula>$B10="выездка"</formula>
    </cfRule>
    <cfRule type="expression" dxfId="149" priority="151">
      <formula>$B10="троеборье"</formula>
    </cfRule>
  </conditionalFormatting>
  <conditionalFormatting sqref="K10:K11">
    <cfRule type="expression" dxfId="148" priority="148">
      <formula>$R10="нет"</formula>
    </cfRule>
  </conditionalFormatting>
  <conditionalFormatting sqref="K10:K11">
    <cfRule type="expression" dxfId="147" priority="145">
      <formula>$B10="конкур"</formula>
    </cfRule>
    <cfRule type="expression" dxfId="146" priority="146">
      <formula>$B10="выездка"</formula>
    </cfRule>
    <cfRule type="expression" dxfId="145" priority="147">
      <formula>$B10="троеборье"</formula>
    </cfRule>
  </conditionalFormatting>
  <conditionalFormatting sqref="K10:K11">
    <cfRule type="expression" dxfId="144" priority="144">
      <formula>$R10="нет"</formula>
    </cfRule>
  </conditionalFormatting>
  <conditionalFormatting sqref="D10:D11 G10:K11">
    <cfRule type="expression" dxfId="143" priority="143" stopIfTrue="1">
      <formula>#REF!=2018</formula>
    </cfRule>
  </conditionalFormatting>
  <conditionalFormatting sqref="I10:I11">
    <cfRule type="expression" dxfId="142" priority="140">
      <formula>$B10="конкур"</formula>
    </cfRule>
    <cfRule type="expression" dxfId="141" priority="141">
      <formula>$B10="выездка"</formula>
    </cfRule>
    <cfRule type="expression" dxfId="140" priority="142">
      <formula>$B10="троеборье"</formula>
    </cfRule>
  </conditionalFormatting>
  <conditionalFormatting sqref="I10:I11">
    <cfRule type="expression" dxfId="139" priority="139">
      <formula>$R10="нет"</formula>
    </cfRule>
  </conditionalFormatting>
  <conditionalFormatting sqref="I10:I11">
    <cfRule type="expression" dxfId="138" priority="136">
      <formula>$B10="конкур"</formula>
    </cfRule>
    <cfRule type="expression" dxfId="137" priority="137">
      <formula>$B10="выездка"</formula>
    </cfRule>
    <cfRule type="expression" dxfId="136" priority="138">
      <formula>$B10="троеборье"</formula>
    </cfRule>
  </conditionalFormatting>
  <conditionalFormatting sqref="I10:I11">
    <cfRule type="expression" dxfId="135" priority="135">
      <formula>$R10="нет"</formula>
    </cfRule>
  </conditionalFormatting>
  <conditionalFormatting sqref="K10:K11">
    <cfRule type="expression" dxfId="134" priority="132">
      <formula>$B10="конкур"</formula>
    </cfRule>
    <cfRule type="expression" dxfId="133" priority="133">
      <formula>$B10="выездка"</formula>
    </cfRule>
    <cfRule type="expression" dxfId="132" priority="134">
      <formula>$B10="троеборье"</formula>
    </cfRule>
  </conditionalFormatting>
  <conditionalFormatting sqref="K10:K11">
    <cfRule type="expression" dxfId="131" priority="131">
      <formula>$R10="нет"</formula>
    </cfRule>
  </conditionalFormatting>
  <conditionalFormatting sqref="K10:K11">
    <cfRule type="expression" dxfId="130" priority="128">
      <formula>$B10="конкур"</formula>
    </cfRule>
    <cfRule type="expression" dxfId="129" priority="129">
      <formula>$B10="выездка"</formula>
    </cfRule>
    <cfRule type="expression" dxfId="128" priority="130">
      <formula>$B10="троеборье"</formula>
    </cfRule>
  </conditionalFormatting>
  <conditionalFormatting sqref="K10:K11">
    <cfRule type="expression" dxfId="127" priority="127">
      <formula>$R10="нет"</formula>
    </cfRule>
  </conditionalFormatting>
  <conditionalFormatting sqref="D12 G12:I12 K12">
    <cfRule type="expression" dxfId="126" priority="126" stopIfTrue="1">
      <formula>#REF!=2018</formula>
    </cfRule>
  </conditionalFormatting>
  <conditionalFormatting sqref="D12 G12:K12">
    <cfRule type="expression" dxfId="125" priority="123">
      <formula>$B12="конкур"</formula>
    </cfRule>
    <cfRule type="expression" dxfId="124" priority="124">
      <formula>$B12="выездка"</formula>
    </cfRule>
    <cfRule type="expression" dxfId="123" priority="125">
      <formula>$B12="троеборье"</formula>
    </cfRule>
  </conditionalFormatting>
  <conditionalFormatting sqref="D12">
    <cfRule type="expression" dxfId="122" priority="122">
      <formula>$R12="нет"</formula>
    </cfRule>
  </conditionalFormatting>
  <conditionalFormatting sqref="I12">
    <cfRule type="expression" dxfId="121" priority="119">
      <formula>$B12="конкур"</formula>
    </cfRule>
    <cfRule type="expression" dxfId="120" priority="120">
      <formula>$B12="выездка"</formula>
    </cfRule>
    <cfRule type="expression" dxfId="119" priority="121">
      <formula>$B12="троеборье"</formula>
    </cfRule>
  </conditionalFormatting>
  <conditionalFormatting sqref="I12">
    <cfRule type="expression" dxfId="118" priority="118">
      <formula>$R12="нет"</formula>
    </cfRule>
  </conditionalFormatting>
  <conditionalFormatting sqref="I12">
    <cfRule type="expression" dxfId="117" priority="115">
      <formula>$B12="конкур"</formula>
    </cfRule>
    <cfRule type="expression" dxfId="116" priority="116">
      <formula>$B12="выездка"</formula>
    </cfRule>
    <cfRule type="expression" dxfId="115" priority="117">
      <formula>$B12="троеборье"</formula>
    </cfRule>
  </conditionalFormatting>
  <conditionalFormatting sqref="I12">
    <cfRule type="expression" dxfId="114" priority="114">
      <formula>$R12="нет"</formula>
    </cfRule>
  </conditionalFormatting>
  <conditionalFormatting sqref="K12">
    <cfRule type="expression" dxfId="113" priority="111">
      <formula>$B12="конкур"</formula>
    </cfRule>
    <cfRule type="expression" dxfId="112" priority="112">
      <formula>$B12="выездка"</formula>
    </cfRule>
    <cfRule type="expression" dxfId="111" priority="113">
      <formula>$B12="троеборье"</formula>
    </cfRule>
  </conditionalFormatting>
  <conditionalFormatting sqref="K12">
    <cfRule type="expression" dxfId="110" priority="110">
      <formula>$R12="нет"</formula>
    </cfRule>
  </conditionalFormatting>
  <conditionalFormatting sqref="K12">
    <cfRule type="expression" dxfId="109" priority="107">
      <formula>$B12="конкур"</formula>
    </cfRule>
    <cfRule type="expression" dxfId="108" priority="108">
      <formula>$B12="выездка"</formula>
    </cfRule>
    <cfRule type="expression" dxfId="107" priority="109">
      <formula>$B12="троеборье"</formula>
    </cfRule>
  </conditionalFormatting>
  <conditionalFormatting sqref="K12">
    <cfRule type="expression" dxfId="106" priority="106">
      <formula>$R12="нет"</formula>
    </cfRule>
  </conditionalFormatting>
  <conditionalFormatting sqref="D12 G12:K12">
    <cfRule type="expression" dxfId="105" priority="105" stopIfTrue="1">
      <formula>#REF!=2018</formula>
    </cfRule>
  </conditionalFormatting>
  <conditionalFormatting sqref="I12">
    <cfRule type="expression" dxfId="104" priority="102">
      <formula>$B12="конкур"</formula>
    </cfRule>
    <cfRule type="expression" dxfId="103" priority="103">
      <formula>$B12="выездка"</formula>
    </cfRule>
    <cfRule type="expression" dxfId="102" priority="104">
      <formula>$B12="троеборье"</formula>
    </cfRule>
  </conditionalFormatting>
  <conditionalFormatting sqref="I12">
    <cfRule type="expression" dxfId="101" priority="101">
      <formula>$R12="нет"</formula>
    </cfRule>
  </conditionalFormatting>
  <conditionalFormatting sqref="I12">
    <cfRule type="expression" dxfId="100" priority="98">
      <formula>$B12="конкур"</formula>
    </cfRule>
    <cfRule type="expression" dxfId="99" priority="99">
      <formula>$B12="выездка"</formula>
    </cfRule>
    <cfRule type="expression" dxfId="98" priority="100">
      <formula>$B12="троеборье"</formula>
    </cfRule>
  </conditionalFormatting>
  <conditionalFormatting sqref="I12">
    <cfRule type="expression" dxfId="97" priority="97">
      <formula>$R12="нет"</formula>
    </cfRule>
  </conditionalFormatting>
  <conditionalFormatting sqref="K12">
    <cfRule type="expression" dxfId="96" priority="94">
      <formula>$B12="конкур"</formula>
    </cfRule>
    <cfRule type="expression" dxfId="95" priority="95">
      <formula>$B12="выездка"</formula>
    </cfRule>
    <cfRule type="expression" dxfId="94" priority="96">
      <formula>$B12="троеборье"</formula>
    </cfRule>
  </conditionalFormatting>
  <conditionalFormatting sqref="K12">
    <cfRule type="expression" dxfId="93" priority="93">
      <formula>$R12="нет"</formula>
    </cfRule>
  </conditionalFormatting>
  <conditionalFormatting sqref="K12">
    <cfRule type="expression" dxfId="92" priority="90">
      <formula>$B12="конкур"</formula>
    </cfRule>
    <cfRule type="expression" dxfId="91" priority="91">
      <formula>$B12="выездка"</formula>
    </cfRule>
    <cfRule type="expression" dxfId="90" priority="92">
      <formula>$B12="троеборье"</formula>
    </cfRule>
  </conditionalFormatting>
  <conditionalFormatting sqref="K12">
    <cfRule type="expression" dxfId="89" priority="89">
      <formula>$R12="нет"</formula>
    </cfRule>
  </conditionalFormatting>
  <conditionalFormatting sqref="D13:D19 G13:I19 K13:K19">
    <cfRule type="expression" dxfId="88" priority="88" stopIfTrue="1">
      <formula>#REF!=2018</formula>
    </cfRule>
  </conditionalFormatting>
  <conditionalFormatting sqref="D13:D19 G13:K19">
    <cfRule type="expression" dxfId="87" priority="85">
      <formula>$B13="конкур"</formula>
    </cfRule>
    <cfRule type="expression" dxfId="86" priority="86">
      <formula>$B13="выездка"</formula>
    </cfRule>
    <cfRule type="expression" dxfId="85" priority="87">
      <formula>$B13="троеборье"</formula>
    </cfRule>
  </conditionalFormatting>
  <conditionalFormatting sqref="D13:D19">
    <cfRule type="expression" dxfId="84" priority="84">
      <formula>$R13="нет"</formula>
    </cfRule>
  </conditionalFormatting>
  <conditionalFormatting sqref="I13:I19">
    <cfRule type="expression" dxfId="83" priority="81">
      <formula>$B13="конкур"</formula>
    </cfRule>
    <cfRule type="expression" dxfId="82" priority="82">
      <formula>$B13="выездка"</formula>
    </cfRule>
    <cfRule type="expression" dxfId="81" priority="83">
      <formula>$B13="троеборье"</formula>
    </cfRule>
  </conditionalFormatting>
  <conditionalFormatting sqref="I13:I19">
    <cfRule type="expression" dxfId="80" priority="80">
      <formula>$R13="нет"</formula>
    </cfRule>
  </conditionalFormatting>
  <conditionalFormatting sqref="I13:I19">
    <cfRule type="expression" dxfId="79" priority="77">
      <formula>$B13="конкур"</formula>
    </cfRule>
    <cfRule type="expression" dxfId="78" priority="78">
      <formula>$B13="выездка"</formula>
    </cfRule>
    <cfRule type="expression" dxfId="77" priority="79">
      <formula>$B13="троеборье"</formula>
    </cfRule>
  </conditionalFormatting>
  <conditionalFormatting sqref="I13:I19">
    <cfRule type="expression" dxfId="76" priority="76">
      <formula>$R13="нет"</formula>
    </cfRule>
  </conditionalFormatting>
  <conditionalFormatting sqref="K13:K19">
    <cfRule type="expression" dxfId="75" priority="73">
      <formula>$B13="конкур"</formula>
    </cfRule>
    <cfRule type="expression" dxfId="74" priority="74">
      <formula>$B13="выездка"</formula>
    </cfRule>
    <cfRule type="expression" dxfId="73" priority="75">
      <formula>$B13="троеборье"</formula>
    </cfRule>
  </conditionalFormatting>
  <conditionalFormatting sqref="K13:K19">
    <cfRule type="expression" dxfId="72" priority="72">
      <formula>$R13="нет"</formula>
    </cfRule>
  </conditionalFormatting>
  <conditionalFormatting sqref="K13:K19">
    <cfRule type="expression" dxfId="71" priority="69">
      <formula>$B13="конкур"</formula>
    </cfRule>
    <cfRule type="expression" dxfId="70" priority="70">
      <formula>$B13="выездка"</formula>
    </cfRule>
    <cfRule type="expression" dxfId="69" priority="71">
      <formula>$B13="троеборье"</formula>
    </cfRule>
  </conditionalFormatting>
  <conditionalFormatting sqref="K13:K19">
    <cfRule type="expression" dxfId="68" priority="68">
      <formula>$R13="нет"</formula>
    </cfRule>
  </conditionalFormatting>
  <conditionalFormatting sqref="D13:D19 G13:K19">
    <cfRule type="expression" dxfId="67" priority="67" stopIfTrue="1">
      <formula>#REF!=2018</formula>
    </cfRule>
  </conditionalFormatting>
  <conditionalFormatting sqref="I13:I19">
    <cfRule type="expression" dxfId="66" priority="64">
      <formula>$B13="конкур"</formula>
    </cfRule>
    <cfRule type="expression" dxfId="65" priority="65">
      <formula>$B13="выездка"</formula>
    </cfRule>
    <cfRule type="expression" dxfId="64" priority="66">
      <formula>$B13="троеборье"</formula>
    </cfRule>
  </conditionalFormatting>
  <conditionalFormatting sqref="I13:I19">
    <cfRule type="expression" dxfId="63" priority="63">
      <formula>$R13="нет"</formula>
    </cfRule>
  </conditionalFormatting>
  <conditionalFormatting sqref="I13:I19">
    <cfRule type="expression" dxfId="62" priority="60">
      <formula>$B13="конкур"</formula>
    </cfRule>
    <cfRule type="expression" dxfId="61" priority="61">
      <formula>$B13="выездка"</formula>
    </cfRule>
    <cfRule type="expression" dxfId="60" priority="62">
      <formula>$B13="троеборье"</formula>
    </cfRule>
  </conditionalFormatting>
  <conditionalFormatting sqref="I13:I19">
    <cfRule type="expression" dxfId="59" priority="59">
      <formula>$R13="нет"</formula>
    </cfRule>
  </conditionalFormatting>
  <conditionalFormatting sqref="K13:K19">
    <cfRule type="expression" dxfId="58" priority="56">
      <formula>$B13="конкур"</formula>
    </cfRule>
    <cfRule type="expression" dxfId="57" priority="57">
      <formula>$B13="выездка"</formula>
    </cfRule>
    <cfRule type="expression" dxfId="56" priority="58">
      <formula>$B13="троеборье"</formula>
    </cfRule>
  </conditionalFormatting>
  <conditionalFormatting sqref="K13:K19">
    <cfRule type="expression" dxfId="55" priority="55">
      <formula>$R13="нет"</formula>
    </cfRule>
  </conditionalFormatting>
  <conditionalFormatting sqref="K13:K19">
    <cfRule type="expression" dxfId="54" priority="52">
      <formula>$B13="конкур"</formula>
    </cfRule>
    <cfRule type="expression" dxfId="53" priority="53">
      <formula>$B13="выездка"</formula>
    </cfRule>
    <cfRule type="expression" dxfId="52" priority="54">
      <formula>$B13="троеборье"</formula>
    </cfRule>
  </conditionalFormatting>
  <conditionalFormatting sqref="K13:K19">
    <cfRule type="expression" dxfId="51" priority="51">
      <formula>$R13="нет"</formula>
    </cfRule>
  </conditionalFormatting>
  <conditionalFormatting sqref="K12">
    <cfRule type="expression" dxfId="50" priority="50" stopIfTrue="1">
      <formula>#REF!=2018</formula>
    </cfRule>
  </conditionalFormatting>
  <conditionalFormatting sqref="K12">
    <cfRule type="expression" dxfId="49" priority="47">
      <formula>$B12="конкур"</formula>
    </cfRule>
    <cfRule type="expression" dxfId="48" priority="48">
      <formula>$B12="выездка"</formula>
    </cfRule>
    <cfRule type="expression" dxfId="47" priority="49">
      <formula>$B12="троеборье"</formula>
    </cfRule>
  </conditionalFormatting>
  <conditionalFormatting sqref="K12">
    <cfRule type="expression" dxfId="46" priority="46">
      <formula>$R12="нет"</formula>
    </cfRule>
  </conditionalFormatting>
  <conditionalFormatting sqref="K12">
    <cfRule type="expression" dxfId="45" priority="43">
      <formula>$B12="конкур"</formula>
    </cfRule>
    <cfRule type="expression" dxfId="44" priority="44">
      <formula>$B12="выездка"</formula>
    </cfRule>
    <cfRule type="expression" dxfId="43" priority="45">
      <formula>$B12="троеборье"</formula>
    </cfRule>
  </conditionalFormatting>
  <conditionalFormatting sqref="K12">
    <cfRule type="expression" dxfId="42" priority="42">
      <formula>$R12="нет"</formula>
    </cfRule>
  </conditionalFormatting>
  <conditionalFormatting sqref="K12">
    <cfRule type="expression" dxfId="41" priority="39">
      <formula>$B12="конкур"</formula>
    </cfRule>
    <cfRule type="expression" dxfId="40" priority="40">
      <formula>$B12="выездка"</formula>
    </cfRule>
    <cfRule type="expression" dxfId="39" priority="41">
      <formula>$B12="троеборье"</formula>
    </cfRule>
  </conditionalFormatting>
  <conditionalFormatting sqref="K12">
    <cfRule type="expression" dxfId="38" priority="38">
      <formula>$R12="нет"</formula>
    </cfRule>
  </conditionalFormatting>
  <conditionalFormatting sqref="K12">
    <cfRule type="expression" dxfId="37" priority="37" stopIfTrue="1">
      <formula>#REF!=2018</formula>
    </cfRule>
  </conditionalFormatting>
  <conditionalFormatting sqref="K12">
    <cfRule type="expression" dxfId="36" priority="34">
      <formula>$B12="конкур"</formula>
    </cfRule>
    <cfRule type="expression" dxfId="35" priority="35">
      <formula>$B12="выездка"</formula>
    </cfRule>
    <cfRule type="expression" dxfId="34" priority="36">
      <formula>$B12="троеборье"</formula>
    </cfRule>
  </conditionalFormatting>
  <conditionalFormatting sqref="K12">
    <cfRule type="expression" dxfId="33" priority="33">
      <formula>$R12="нет"</formula>
    </cfRule>
  </conditionalFormatting>
  <conditionalFormatting sqref="K12">
    <cfRule type="expression" dxfId="32" priority="30">
      <formula>$B12="конкур"</formula>
    </cfRule>
    <cfRule type="expression" dxfId="31" priority="31">
      <formula>$B12="выездка"</formula>
    </cfRule>
    <cfRule type="expression" dxfId="30" priority="32">
      <formula>$B12="троеборье"</formula>
    </cfRule>
  </conditionalFormatting>
  <conditionalFormatting sqref="K12">
    <cfRule type="expression" dxfId="29" priority="29">
      <formula>$R12="нет"</formula>
    </cfRule>
  </conditionalFormatting>
  <conditionalFormatting sqref="K16">
    <cfRule type="expression" dxfId="28" priority="28" stopIfTrue="1">
      <formula>#REF!=2018</formula>
    </cfRule>
  </conditionalFormatting>
  <conditionalFormatting sqref="K16">
    <cfRule type="expression" dxfId="27" priority="25">
      <formula>$B16="конкур"</formula>
    </cfRule>
    <cfRule type="expression" dxfId="26" priority="26">
      <formula>$B16="выездка"</formula>
    </cfRule>
    <cfRule type="expression" dxfId="25" priority="27">
      <formula>$B16="троеборье"</formula>
    </cfRule>
  </conditionalFormatting>
  <conditionalFormatting sqref="K16">
    <cfRule type="expression" dxfId="24" priority="24">
      <formula>$R16="нет"</formula>
    </cfRule>
  </conditionalFormatting>
  <conditionalFormatting sqref="K16">
    <cfRule type="expression" dxfId="23" priority="21">
      <formula>$B16="конкур"</formula>
    </cfRule>
    <cfRule type="expression" dxfId="22" priority="22">
      <formula>$B16="выездка"</formula>
    </cfRule>
    <cfRule type="expression" dxfId="21" priority="23">
      <formula>$B16="троеборье"</formula>
    </cfRule>
  </conditionalFormatting>
  <conditionalFormatting sqref="K16">
    <cfRule type="expression" dxfId="20" priority="20">
      <formula>$R16="нет"</formula>
    </cfRule>
  </conditionalFormatting>
  <conditionalFormatting sqref="K16">
    <cfRule type="expression" dxfId="19" priority="17">
      <formula>$B16="конкур"</formula>
    </cfRule>
    <cfRule type="expression" dxfId="18" priority="18">
      <formula>$B16="выездка"</formula>
    </cfRule>
    <cfRule type="expression" dxfId="17" priority="19">
      <formula>$B16="троеборье"</formula>
    </cfRule>
  </conditionalFormatting>
  <conditionalFormatting sqref="K16">
    <cfRule type="expression" dxfId="16" priority="16">
      <formula>$R16="нет"</formula>
    </cfRule>
  </conditionalFormatting>
  <conditionalFormatting sqref="K16">
    <cfRule type="expression" dxfId="15" priority="15" stopIfTrue="1">
      <formula>#REF!=2018</formula>
    </cfRule>
  </conditionalFormatting>
  <conditionalFormatting sqref="K16">
    <cfRule type="expression" dxfId="14" priority="12">
      <formula>$B16="конкур"</formula>
    </cfRule>
    <cfRule type="expression" dxfId="13" priority="13">
      <formula>$B16="выездка"</formula>
    </cfRule>
    <cfRule type="expression" dxfId="12" priority="14">
      <formula>$B16="троеборье"</formula>
    </cfRule>
  </conditionalFormatting>
  <conditionalFormatting sqref="K16">
    <cfRule type="expression" dxfId="11" priority="11">
      <formula>$R16="нет"</formula>
    </cfRule>
  </conditionalFormatting>
  <conditionalFormatting sqref="K16">
    <cfRule type="expression" dxfId="10" priority="8">
      <formula>$B16="конкур"</formula>
    </cfRule>
    <cfRule type="expression" dxfId="9" priority="9">
      <formula>$B16="выездка"</formula>
    </cfRule>
    <cfRule type="expression" dxfId="8" priority="10">
      <formula>$B16="троеборье"</formula>
    </cfRule>
  </conditionalFormatting>
  <conditionalFormatting sqref="K16">
    <cfRule type="expression" dxfId="7" priority="7">
      <formula>$R16="нет"</formula>
    </cfRule>
  </conditionalFormatting>
  <conditionalFormatting sqref="O7">
    <cfRule type="expression" dxfId="6" priority="6" stopIfTrue="1">
      <formula>#REF!=2018</formula>
    </cfRule>
  </conditionalFormatting>
  <conditionalFormatting sqref="O7">
    <cfRule type="expression" dxfId="5" priority="3">
      <formula>$B7="конкур"</formula>
    </cfRule>
    <cfRule type="expression" dxfId="4" priority="4">
      <formula>$B7="выездка"</formula>
    </cfRule>
    <cfRule type="expression" dxfId="3" priority="5">
      <formula>$B7="троеборье"</formula>
    </cfRule>
  </conditionalFormatting>
  <conditionalFormatting sqref="O7">
    <cfRule type="expression" dxfId="2" priority="2">
      <formula>$R7="нет"</formula>
    </cfRule>
  </conditionalFormatting>
  <conditionalFormatting sqref="O7">
    <cfRule type="expression" dxfId="1" priority="1" stopIfTrue="1">
      <formula>#REF!=2018</formula>
    </cfRule>
  </conditionalFormatting>
  <pageMargins left="0.19685039370078741" right="0.15748031496062992" top="0.23622047244094491" bottom="0.15748031496062992" header="0.23622047244094491" footer="0.15748031496062992"/>
  <pageSetup paperSize="9" scale="72" fitToHeight="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7"/>
  <sheetViews>
    <sheetView view="pageBreakPreview" zoomScale="75" zoomScaleSheetLayoutView="75" workbookViewId="0">
      <selection activeCell="D12" sqref="D12:K13"/>
    </sheetView>
  </sheetViews>
  <sheetFormatPr defaultRowHeight="15"/>
  <cols>
    <col min="1" max="1" width="6.140625" customWidth="1"/>
    <col min="2" max="2" width="6.28515625" hidden="1" customWidth="1"/>
    <col min="3" max="3" width="6" hidden="1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06" t="s">
        <v>163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.95" customHeight="1">
      <c r="A2" s="207" t="s">
        <v>96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</row>
    <row r="3" spans="1:32" ht="15.95" customHeight="1">
      <c r="A3" s="207" t="s">
        <v>109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</row>
    <row r="4" spans="1:32" ht="15.95" customHeight="1">
      <c r="A4" s="243" t="s">
        <v>76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</row>
    <row r="5" spans="1:32" ht="20.25" customHeight="1">
      <c r="A5" s="214" t="s">
        <v>113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ht="20.25" customHeight="1">
      <c r="A6" s="217" t="s">
        <v>111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ht="19.149999999999999" customHeight="1">
      <c r="A7" s="217" t="s">
        <v>462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8" spans="1:32" ht="19.149999999999999" customHeight="1"/>
    <row r="9" spans="1:32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4"/>
      <c r="T9" s="33"/>
      <c r="U9" s="31"/>
      <c r="V9" s="34"/>
      <c r="W9" s="33"/>
      <c r="X9" s="31"/>
      <c r="Y9" s="34"/>
      <c r="Z9" s="33"/>
      <c r="AA9" s="33"/>
      <c r="AB9" s="33"/>
      <c r="AC9" s="33"/>
      <c r="AD9" s="33"/>
      <c r="AE9" s="35" t="s">
        <v>145</v>
      </c>
      <c r="AF9" s="36"/>
    </row>
    <row r="10" spans="1:32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97</v>
      </c>
      <c r="M10" s="213"/>
      <c r="N10" s="213"/>
      <c r="O10" s="213" t="s">
        <v>82</v>
      </c>
      <c r="P10" s="213"/>
      <c r="Q10" s="213"/>
      <c r="R10" s="213" t="s">
        <v>83</v>
      </c>
      <c r="S10" s="213"/>
      <c r="T10" s="213"/>
      <c r="U10" s="213" t="s">
        <v>98</v>
      </c>
      <c r="V10" s="213"/>
      <c r="W10" s="213"/>
      <c r="X10" s="213" t="s">
        <v>84</v>
      </c>
      <c r="Y10" s="213"/>
      <c r="Z10" s="213"/>
      <c r="AA10" s="216" t="s">
        <v>85</v>
      </c>
      <c r="AB10" s="216" t="s">
        <v>86</v>
      </c>
      <c r="AC10" s="218" t="s">
        <v>87</v>
      </c>
      <c r="AD10" s="219" t="s">
        <v>88</v>
      </c>
      <c r="AE10" s="211" t="s">
        <v>89</v>
      </c>
      <c r="AF10" s="212" t="s">
        <v>90</v>
      </c>
    </row>
    <row r="11" spans="1:32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38" t="s">
        <v>91</v>
      </c>
      <c r="V11" s="39" t="s">
        <v>92</v>
      </c>
      <c r="W11" s="40" t="s">
        <v>79</v>
      </c>
      <c r="X11" s="38" t="s">
        <v>91</v>
      </c>
      <c r="Y11" s="39" t="s">
        <v>92</v>
      </c>
      <c r="Z11" s="40" t="s">
        <v>79</v>
      </c>
      <c r="AA11" s="216"/>
      <c r="AB11" s="216"/>
      <c r="AC11" s="218"/>
      <c r="AD11" s="219"/>
      <c r="AE11" s="211"/>
      <c r="AF11" s="212"/>
    </row>
    <row r="12" spans="1:32" ht="50.45" customHeight="1">
      <c r="A12" s="41">
        <v>1</v>
      </c>
      <c r="B12" s="42"/>
      <c r="C12" s="11"/>
      <c r="D12" s="122" t="s">
        <v>431</v>
      </c>
      <c r="E12" s="78" t="s">
        <v>424</v>
      </c>
      <c r="F12" s="79" t="s">
        <v>13</v>
      </c>
      <c r="G12" s="121" t="s">
        <v>432</v>
      </c>
      <c r="H12" s="78" t="s">
        <v>426</v>
      </c>
      <c r="I12" s="79" t="s">
        <v>62</v>
      </c>
      <c r="J12" s="79" t="s">
        <v>62</v>
      </c>
      <c r="K12" s="80" t="s">
        <v>427</v>
      </c>
      <c r="L12" s="46">
        <v>188</v>
      </c>
      <c r="M12" s="47">
        <f>L12/3-IF($AA12=1,0.5,IF($AA12=2,3,0))</f>
        <v>62.166666666666664</v>
      </c>
      <c r="N12" s="48">
        <f>RANK(M12,M$12:M$13,0)</f>
        <v>1</v>
      </c>
      <c r="O12" s="46">
        <v>172.5</v>
      </c>
      <c r="P12" s="47">
        <f>O12/3-IF($AA12=1,0.5,IF($AA12=2,3,0))</f>
        <v>57</v>
      </c>
      <c r="Q12" s="48">
        <f>RANK(P12,P$12:P$13,0)</f>
        <v>1</v>
      </c>
      <c r="R12" s="46">
        <v>181</v>
      </c>
      <c r="S12" s="47">
        <f>R12/3-IF($AA12=1,0.5,IF($AA12=2,3,0))</f>
        <v>59.833333333333336</v>
      </c>
      <c r="T12" s="48">
        <f>RANK(S12,S$12:S$13,0)</f>
        <v>1</v>
      </c>
      <c r="U12" s="46">
        <v>183</v>
      </c>
      <c r="V12" s="47">
        <f>U12/3-IF($AA12=1,0.5,IF($AA12=2,3,0))</f>
        <v>60.5</v>
      </c>
      <c r="W12" s="48">
        <f>RANK(V12,V$12:V$13,0)</f>
        <v>1</v>
      </c>
      <c r="X12" s="46">
        <v>182</v>
      </c>
      <c r="Y12" s="47">
        <f>X12/3-IF($AA12=1,0.5,IF($AA12=2,3,0))</f>
        <v>60.166666666666664</v>
      </c>
      <c r="Z12" s="48">
        <f>RANK(Y12,Y$12:Y$13,0)</f>
        <v>1</v>
      </c>
      <c r="AA12" s="37">
        <v>1</v>
      </c>
      <c r="AB12" s="49"/>
      <c r="AC12" s="46">
        <f>L12+R12+X12+O12+U12</f>
        <v>906.5</v>
      </c>
      <c r="AD12" s="47"/>
      <c r="AE12" s="47">
        <f>ROUND(SUM(M12,S12,Y12,P12,V12)/5,3)</f>
        <v>59.933</v>
      </c>
      <c r="AF12" s="50" t="s">
        <v>93</v>
      </c>
    </row>
    <row r="13" spans="1:32" ht="50.45" customHeight="1">
      <c r="A13" s="41">
        <v>2</v>
      </c>
      <c r="B13" s="42"/>
      <c r="C13" s="11"/>
      <c r="D13" s="122" t="s">
        <v>63</v>
      </c>
      <c r="E13" s="78" t="s">
        <v>64</v>
      </c>
      <c r="F13" s="79" t="s">
        <v>13</v>
      </c>
      <c r="G13" s="121" t="s">
        <v>433</v>
      </c>
      <c r="H13" s="78" t="s">
        <v>66</v>
      </c>
      <c r="I13" s="79" t="s">
        <v>430</v>
      </c>
      <c r="J13" s="79" t="s">
        <v>25</v>
      </c>
      <c r="K13" s="80" t="s">
        <v>67</v>
      </c>
      <c r="L13" s="46">
        <v>174.5</v>
      </c>
      <c r="M13" s="47">
        <f>L13/3-IF($AA13=1,0.5,IF($AA13=2,3,0))</f>
        <v>58.166666666666664</v>
      </c>
      <c r="N13" s="48">
        <f>RANK(M13,M$12:M$13,0)</f>
        <v>2</v>
      </c>
      <c r="O13" s="46">
        <v>165</v>
      </c>
      <c r="P13" s="47">
        <f>O13/3-IF($AA13=1,0.5,IF($AA13=2,3,0))</f>
        <v>55</v>
      </c>
      <c r="Q13" s="48">
        <f>RANK(P13,P$12:P$13,0)</f>
        <v>2</v>
      </c>
      <c r="R13" s="46">
        <v>158</v>
      </c>
      <c r="S13" s="47">
        <f>R13/3-IF($AA13=1,0.5,IF($AA13=2,3,0))</f>
        <v>52.666666666666664</v>
      </c>
      <c r="T13" s="48">
        <f>RANK(S13,S$12:S$13,0)</f>
        <v>2</v>
      </c>
      <c r="U13" s="46">
        <v>168</v>
      </c>
      <c r="V13" s="47">
        <f>U13/3-IF($AA13=1,0.5,IF($AA13=2,3,0))</f>
        <v>56</v>
      </c>
      <c r="W13" s="48">
        <f>RANK(V13,V$12:V$13,0)</f>
        <v>2</v>
      </c>
      <c r="X13" s="46">
        <v>157.5</v>
      </c>
      <c r="Y13" s="47">
        <f>X13/3-IF($AA13=1,0.5,IF($AA13=2,3,0))</f>
        <v>52.5</v>
      </c>
      <c r="Z13" s="48">
        <f>RANK(Y13,Y$12:Y$13,0)</f>
        <v>2</v>
      </c>
      <c r="AA13" s="37"/>
      <c r="AB13" s="49"/>
      <c r="AC13" s="46">
        <f>L13+R13+X13+O13+U13</f>
        <v>823</v>
      </c>
      <c r="AD13" s="47"/>
      <c r="AE13" s="47">
        <f>ROUND(SUM(M13,S13,Y13,P13,V13)/5,3)</f>
        <v>54.866999999999997</v>
      </c>
      <c r="AF13" s="50" t="s">
        <v>93</v>
      </c>
    </row>
    <row r="14" spans="1:32" ht="21.75" customHeight="1"/>
    <row r="15" spans="1:32" ht="33" customHeight="1">
      <c r="D15" s="24" t="s">
        <v>94</v>
      </c>
      <c r="E15" s="24"/>
      <c r="F15" s="24"/>
      <c r="G15" s="24"/>
      <c r="H15" s="51"/>
      <c r="I15" s="52"/>
      <c r="J15" s="51"/>
      <c r="K15" s="53" t="s">
        <v>235</v>
      </c>
    </row>
    <row r="16" spans="1:32" ht="33" customHeight="1">
      <c r="D16" s="24"/>
      <c r="E16" s="24"/>
      <c r="F16" s="24"/>
      <c r="G16" s="24"/>
      <c r="H16" s="51"/>
      <c r="I16" s="52"/>
      <c r="J16" s="51"/>
      <c r="K16" s="53"/>
    </row>
    <row r="17" spans="4:11" ht="33" customHeight="1">
      <c r="D17" s="24" t="s">
        <v>71</v>
      </c>
      <c r="E17" s="24"/>
      <c r="F17" s="24"/>
      <c r="G17" s="24"/>
      <c r="H17" s="24"/>
      <c r="I17" s="24"/>
      <c r="J17" s="24"/>
      <c r="K17" s="53" t="s">
        <v>95</v>
      </c>
    </row>
  </sheetData>
  <protectedRanges>
    <protectedRange sqref="K15:K16" name="Диапазон1_3_1_1_3_11_1_1_3_1_1_2_1_3_3_1_1_4_1_1_2_1_2"/>
    <protectedRange sqref="K17" name="Диапазон1_3_1_1_3_11_1_1_3_1_1_2_1_3_3_1_1_4_1_1_2_1_1_1"/>
  </protectedRanges>
  <mergeCells count="28">
    <mergeCell ref="AE10:AE11"/>
    <mergeCell ref="X10:Z10"/>
    <mergeCell ref="AA10:AA11"/>
    <mergeCell ref="AB10:AB11"/>
    <mergeCell ref="AC10:AC11"/>
    <mergeCell ref="AD10:AD11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F10:AF11"/>
    <mergeCell ref="K10:K11"/>
    <mergeCell ref="L10:N10"/>
    <mergeCell ref="O10:Q10"/>
    <mergeCell ref="R10:T10"/>
    <mergeCell ref="U10:W10"/>
    <mergeCell ref="A6:AF6"/>
    <mergeCell ref="A1:AF1"/>
    <mergeCell ref="A2:AF2"/>
    <mergeCell ref="A3:AF3"/>
    <mergeCell ref="A4:AF4"/>
    <mergeCell ref="A5:AF5"/>
  </mergeCells>
  <pageMargins left="0.19685039370078741" right="0.15748031496062992" top="0.59055118110236227" bottom="0.59055118110236227" header="0.23622047244094491" footer="0.15748031496062992"/>
  <pageSetup paperSize="9" scale="58" fitToHeight="0" orientation="landscape" r:id="rId1"/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L24"/>
  <sheetViews>
    <sheetView view="pageBreakPreview" topLeftCell="A19" zoomScale="75" zoomScaleNormal="100" zoomScaleSheetLayoutView="75" workbookViewId="0">
      <selection activeCell="A19" sqref="A19:XFD21"/>
    </sheetView>
  </sheetViews>
  <sheetFormatPr defaultRowHeight="15"/>
  <cols>
    <col min="1" max="1" width="5.140625" customWidth="1"/>
    <col min="2" max="2" width="4" hidden="1" customWidth="1"/>
    <col min="3" max="3" width="4.7109375" hidden="1" customWidth="1"/>
    <col min="4" max="4" width="21.5703125" customWidth="1"/>
    <col min="5" max="5" width="8.28515625" customWidth="1"/>
    <col min="6" max="6" width="6.42578125" customWidth="1"/>
    <col min="7" max="7" width="31.85546875" customWidth="1"/>
    <col min="8" max="8" width="9.42578125" customWidth="1"/>
    <col min="9" max="9" width="17.140625" customWidth="1"/>
    <col min="10" max="10" width="17.42578125" customWidth="1"/>
    <col min="11" max="11" width="21.85546875" customWidth="1"/>
    <col min="12" max="12" width="12.85546875" customWidth="1"/>
  </cols>
  <sheetData>
    <row r="1" spans="1:12" ht="126" customHeight="1">
      <c r="A1" s="203" t="s">
        <v>468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</row>
    <row r="2" spans="1:12" ht="21.75" customHeight="1">
      <c r="A2" s="205" t="s">
        <v>0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</row>
    <row r="3" spans="1:12" ht="15" customHeight="1">
      <c r="A3" s="1" t="s">
        <v>1</v>
      </c>
      <c r="L3" s="2" t="s">
        <v>145</v>
      </c>
    </row>
    <row r="4" spans="1:12" ht="58.5" customHeight="1">
      <c r="A4" s="3" t="s">
        <v>2</v>
      </c>
      <c r="B4" s="3"/>
      <c r="C4" s="3" t="s">
        <v>3</v>
      </c>
      <c r="D4" s="4" t="s">
        <v>4</v>
      </c>
      <c r="E4" s="4" t="s">
        <v>5</v>
      </c>
      <c r="F4" s="3" t="s">
        <v>6</v>
      </c>
      <c r="G4" s="4" t="s">
        <v>7</v>
      </c>
      <c r="H4" s="4" t="s">
        <v>5</v>
      </c>
      <c r="I4" s="4" t="s">
        <v>8</v>
      </c>
      <c r="J4" s="4" t="s">
        <v>9</v>
      </c>
      <c r="K4" s="4" t="s">
        <v>10</v>
      </c>
      <c r="L4" s="4" t="s">
        <v>11</v>
      </c>
    </row>
    <row r="5" spans="1:12" ht="52.5" customHeight="1">
      <c r="A5" s="5">
        <v>1</v>
      </c>
      <c r="B5" s="6"/>
      <c r="C5" s="11"/>
      <c r="D5" s="112" t="s">
        <v>399</v>
      </c>
      <c r="E5" s="113" t="s">
        <v>359</v>
      </c>
      <c r="F5" s="114" t="s">
        <v>13</v>
      </c>
      <c r="G5" s="85" t="s">
        <v>400</v>
      </c>
      <c r="H5" s="113" t="s">
        <v>361</v>
      </c>
      <c r="I5" s="114" t="s">
        <v>362</v>
      </c>
      <c r="J5" s="114" t="s">
        <v>68</v>
      </c>
      <c r="K5" s="115" t="s">
        <v>69</v>
      </c>
      <c r="L5" s="9" t="s">
        <v>18</v>
      </c>
    </row>
    <row r="6" spans="1:12" ht="52.5" customHeight="1">
      <c r="A6" s="5">
        <v>2</v>
      </c>
      <c r="B6" s="6"/>
      <c r="C6" s="12"/>
      <c r="D6" s="109" t="s">
        <v>479</v>
      </c>
      <c r="E6" s="91" t="s">
        <v>286</v>
      </c>
      <c r="F6" s="92" t="s">
        <v>48</v>
      </c>
      <c r="G6" s="110" t="s">
        <v>480</v>
      </c>
      <c r="H6" s="91" t="s">
        <v>288</v>
      </c>
      <c r="I6" s="92" t="s">
        <v>289</v>
      </c>
      <c r="J6" s="92" t="s">
        <v>25</v>
      </c>
      <c r="K6" s="93" t="s">
        <v>19</v>
      </c>
      <c r="L6" s="9" t="s">
        <v>18</v>
      </c>
    </row>
    <row r="7" spans="1:12" ht="52.5" customHeight="1">
      <c r="A7" s="5">
        <v>3</v>
      </c>
      <c r="B7" s="6"/>
      <c r="C7" s="7"/>
      <c r="D7" s="112" t="s">
        <v>393</v>
      </c>
      <c r="E7" s="113" t="s">
        <v>394</v>
      </c>
      <c r="F7" s="114" t="s">
        <v>13</v>
      </c>
      <c r="G7" s="85" t="s">
        <v>395</v>
      </c>
      <c r="H7" s="113" t="s">
        <v>396</v>
      </c>
      <c r="I7" s="114" t="s">
        <v>397</v>
      </c>
      <c r="J7" s="114" t="s">
        <v>397</v>
      </c>
      <c r="K7" s="115" t="s">
        <v>398</v>
      </c>
      <c r="L7" s="9" t="s">
        <v>18</v>
      </c>
    </row>
    <row r="8" spans="1:12" ht="52.5" customHeight="1">
      <c r="A8" s="5">
        <v>4</v>
      </c>
      <c r="B8" s="6"/>
      <c r="C8" s="10"/>
      <c r="D8" s="112" t="s">
        <v>414</v>
      </c>
      <c r="E8" s="113" t="s">
        <v>377</v>
      </c>
      <c r="F8" s="114" t="s">
        <v>13</v>
      </c>
      <c r="G8" s="85" t="s">
        <v>415</v>
      </c>
      <c r="H8" s="113" t="s">
        <v>379</v>
      </c>
      <c r="I8" s="114" t="s">
        <v>16</v>
      </c>
      <c r="J8" s="114" t="s">
        <v>16</v>
      </c>
      <c r="K8" s="115" t="s">
        <v>59</v>
      </c>
      <c r="L8" s="9" t="s">
        <v>18</v>
      </c>
    </row>
    <row r="9" spans="1:12" ht="52.5" customHeight="1">
      <c r="A9" s="5">
        <v>5</v>
      </c>
      <c r="B9" s="6"/>
      <c r="C9" s="10"/>
      <c r="D9" s="112" t="s">
        <v>240</v>
      </c>
      <c r="E9" s="113" t="s">
        <v>151</v>
      </c>
      <c r="F9" s="114" t="s">
        <v>13</v>
      </c>
      <c r="G9" s="85" t="s">
        <v>241</v>
      </c>
      <c r="H9" s="113" t="s">
        <v>152</v>
      </c>
      <c r="I9" s="114" t="s">
        <v>153</v>
      </c>
      <c r="J9" s="114" t="s">
        <v>68</v>
      </c>
      <c r="K9" s="115" t="s">
        <v>69</v>
      </c>
      <c r="L9" s="9" t="s">
        <v>18</v>
      </c>
    </row>
    <row r="10" spans="1:12" ht="52.5" customHeight="1">
      <c r="A10" s="5">
        <v>6</v>
      </c>
      <c r="B10" s="6"/>
      <c r="C10" s="12"/>
      <c r="D10" s="112" t="s">
        <v>240</v>
      </c>
      <c r="E10" s="113" t="s">
        <v>151</v>
      </c>
      <c r="F10" s="114" t="s">
        <v>13</v>
      </c>
      <c r="G10" s="85" t="s">
        <v>244</v>
      </c>
      <c r="H10" s="113" t="s">
        <v>156</v>
      </c>
      <c r="I10" s="114" t="s">
        <v>157</v>
      </c>
      <c r="J10" s="114" t="s">
        <v>68</v>
      </c>
      <c r="K10" s="115" t="s">
        <v>69</v>
      </c>
      <c r="L10" s="9" t="s">
        <v>18</v>
      </c>
    </row>
    <row r="11" spans="1:12" ht="52.5" customHeight="1">
      <c r="A11" s="5">
        <v>7</v>
      </c>
      <c r="B11" s="6"/>
      <c r="C11" s="10"/>
      <c r="D11" s="108" t="s">
        <v>409</v>
      </c>
      <c r="E11" s="105" t="s">
        <v>34</v>
      </c>
      <c r="F11" s="106" t="s">
        <v>13</v>
      </c>
      <c r="G11" s="111" t="s">
        <v>410</v>
      </c>
      <c r="H11" s="105" t="s">
        <v>35</v>
      </c>
      <c r="I11" s="106" t="s">
        <v>36</v>
      </c>
      <c r="J11" s="106" t="s">
        <v>37</v>
      </c>
      <c r="K11" s="107" t="s">
        <v>411</v>
      </c>
      <c r="L11" s="9" t="s">
        <v>18</v>
      </c>
    </row>
    <row r="12" spans="1:12" ht="52.5" customHeight="1">
      <c r="A12" s="5">
        <v>8</v>
      </c>
      <c r="B12" s="6"/>
      <c r="C12" s="7"/>
      <c r="D12" s="112" t="s">
        <v>198</v>
      </c>
      <c r="E12" s="113" t="s">
        <v>146</v>
      </c>
      <c r="F12" s="114" t="s">
        <v>13</v>
      </c>
      <c r="G12" s="85" t="s">
        <v>199</v>
      </c>
      <c r="H12" s="105" t="s">
        <v>147</v>
      </c>
      <c r="I12" s="106" t="s">
        <v>148</v>
      </c>
      <c r="J12" s="106" t="s">
        <v>149</v>
      </c>
      <c r="K12" s="107" t="s">
        <v>28</v>
      </c>
      <c r="L12" s="9" t="s">
        <v>18</v>
      </c>
    </row>
    <row r="13" spans="1:12" ht="52.5" customHeight="1">
      <c r="A13" s="5">
        <v>9</v>
      </c>
      <c r="B13" s="6"/>
      <c r="C13" s="11"/>
      <c r="D13" s="112" t="s">
        <v>242</v>
      </c>
      <c r="E13" s="113"/>
      <c r="F13" s="114" t="s">
        <v>13</v>
      </c>
      <c r="G13" s="85" t="s">
        <v>243</v>
      </c>
      <c r="H13" s="113" t="s">
        <v>154</v>
      </c>
      <c r="I13" s="114" t="s">
        <v>150</v>
      </c>
      <c r="J13" s="114" t="s">
        <v>155</v>
      </c>
      <c r="K13" s="115" t="s">
        <v>67</v>
      </c>
      <c r="L13" s="9" t="s">
        <v>18</v>
      </c>
    </row>
    <row r="14" spans="1:12" ht="52.5" customHeight="1">
      <c r="A14" s="5">
        <v>10</v>
      </c>
      <c r="B14" s="6"/>
      <c r="C14" s="11"/>
      <c r="D14" s="112" t="s">
        <v>242</v>
      </c>
      <c r="E14" s="113"/>
      <c r="F14" s="114" t="s">
        <v>13</v>
      </c>
      <c r="G14" s="85" t="s">
        <v>412</v>
      </c>
      <c r="H14" s="105" t="s">
        <v>413</v>
      </c>
      <c r="I14" s="106" t="s">
        <v>309</v>
      </c>
      <c r="J14" s="106" t="s">
        <v>155</v>
      </c>
      <c r="K14" s="107" t="s">
        <v>67</v>
      </c>
      <c r="L14" s="9" t="s">
        <v>18</v>
      </c>
    </row>
    <row r="15" spans="1:12" ht="52.5" customHeight="1">
      <c r="A15" s="5">
        <v>11</v>
      </c>
      <c r="B15" s="6"/>
      <c r="C15" s="11"/>
      <c r="D15" s="108" t="s">
        <v>403</v>
      </c>
      <c r="E15" s="105" t="s">
        <v>404</v>
      </c>
      <c r="F15" s="106" t="s">
        <v>13</v>
      </c>
      <c r="G15" s="111" t="s">
        <v>405</v>
      </c>
      <c r="H15" s="105" t="s">
        <v>406</v>
      </c>
      <c r="I15" s="106" t="s">
        <v>407</v>
      </c>
      <c r="J15" s="106" t="s">
        <v>408</v>
      </c>
      <c r="K15" s="107" t="s">
        <v>191</v>
      </c>
      <c r="L15" s="9" t="s">
        <v>18</v>
      </c>
    </row>
    <row r="16" spans="1:12" ht="52.5" customHeight="1">
      <c r="A16" s="5">
        <v>12</v>
      </c>
      <c r="B16" s="6"/>
      <c r="C16" s="11"/>
      <c r="D16" s="112" t="s">
        <v>267</v>
      </c>
      <c r="E16" s="113" t="s">
        <v>263</v>
      </c>
      <c r="F16" s="114">
        <v>2</v>
      </c>
      <c r="G16" s="85" t="s">
        <v>269</v>
      </c>
      <c r="H16" s="113" t="s">
        <v>264</v>
      </c>
      <c r="I16" s="114" t="s">
        <v>40</v>
      </c>
      <c r="J16" s="114" t="s">
        <v>265</v>
      </c>
      <c r="K16" s="115" t="s">
        <v>266</v>
      </c>
      <c r="L16" s="9" t="s">
        <v>18</v>
      </c>
    </row>
    <row r="17" spans="1:12" ht="52.5" customHeight="1">
      <c r="A17" s="5">
        <v>13</v>
      </c>
      <c r="B17" s="6"/>
      <c r="C17" s="10"/>
      <c r="D17" s="84" t="s">
        <v>167</v>
      </c>
      <c r="E17" s="113" t="s">
        <v>158</v>
      </c>
      <c r="F17" s="114" t="s">
        <v>13</v>
      </c>
      <c r="G17" s="85" t="s">
        <v>168</v>
      </c>
      <c r="H17" s="113" t="s">
        <v>159</v>
      </c>
      <c r="I17" s="114" t="s">
        <v>160</v>
      </c>
      <c r="J17" s="114" t="s">
        <v>161</v>
      </c>
      <c r="K17" s="115" t="s">
        <v>162</v>
      </c>
      <c r="L17" s="9" t="s">
        <v>18</v>
      </c>
    </row>
    <row r="18" spans="1:12" ht="52.5" customHeight="1">
      <c r="A18" s="5">
        <v>14</v>
      </c>
      <c r="B18" s="6"/>
      <c r="C18" s="10"/>
      <c r="D18" s="112" t="s">
        <v>388</v>
      </c>
      <c r="E18" s="113" t="s">
        <v>389</v>
      </c>
      <c r="F18" s="114" t="s">
        <v>13</v>
      </c>
      <c r="G18" s="85" t="s">
        <v>401</v>
      </c>
      <c r="H18" s="113" t="s">
        <v>391</v>
      </c>
      <c r="I18" s="114" t="s">
        <v>309</v>
      </c>
      <c r="J18" s="114" t="s">
        <v>384</v>
      </c>
      <c r="K18" s="115" t="s">
        <v>67</v>
      </c>
      <c r="L18" s="9" t="s">
        <v>18</v>
      </c>
    </row>
    <row r="19" spans="1:12" ht="7.5" customHeight="1"/>
    <row r="20" spans="1:12" ht="24.75" customHeight="1">
      <c r="D20" s="18" t="s">
        <v>70</v>
      </c>
      <c r="E20" s="18"/>
      <c r="F20" s="18"/>
      <c r="G20" s="18"/>
      <c r="H20" s="19"/>
      <c r="I20" s="20" t="s">
        <v>235</v>
      </c>
    </row>
    <row r="21" spans="1:12" ht="18.75" customHeight="1">
      <c r="D21" s="18"/>
      <c r="E21" s="18"/>
      <c r="F21" s="18"/>
      <c r="G21" s="18"/>
      <c r="H21" s="19"/>
      <c r="I21" s="20"/>
    </row>
    <row r="22" spans="1:12" ht="24.75" customHeight="1">
      <c r="D22" s="18" t="s">
        <v>71</v>
      </c>
      <c r="E22" s="18"/>
      <c r="F22" s="18"/>
      <c r="G22" s="18"/>
      <c r="H22" s="19"/>
      <c r="I22" s="20" t="s">
        <v>72</v>
      </c>
    </row>
    <row r="23" spans="1:12" ht="15.75" customHeight="1">
      <c r="D23" s="18"/>
      <c r="E23" s="18"/>
      <c r="F23" s="18"/>
      <c r="G23" s="18"/>
      <c r="H23" s="19"/>
      <c r="I23" s="20"/>
    </row>
    <row r="24" spans="1:12" ht="24.75" customHeight="1">
      <c r="D24" s="18" t="s">
        <v>74</v>
      </c>
      <c r="E24" s="18"/>
      <c r="F24" s="18"/>
      <c r="G24" s="18"/>
      <c r="H24" s="19"/>
      <c r="I24" s="20" t="s">
        <v>237</v>
      </c>
    </row>
  </sheetData>
  <protectedRanges>
    <protectedRange sqref="K19" name="Диапазон1_3_1_1_3_11_1_1_3_1_1_2_2_1_1"/>
  </protectedRanges>
  <autoFilter ref="A4:L18"/>
  <sortState ref="A5:L21">
    <sortCondition ref="D5:D21"/>
  </sortState>
  <mergeCells count="2">
    <mergeCell ref="A1:L1"/>
    <mergeCell ref="A2:L2"/>
  </mergeCells>
  <conditionalFormatting sqref="F9:I12">
    <cfRule type="timePeriod" dxfId="184" priority="3" timePeriod="thisWeek">
      <formula>AND(TODAY()-ROUNDDOWN(F9,0)&lt;=WEEKDAY(TODAY())-1,ROUNDDOWN(F9,0)-TODAY()&lt;=7-WEEKDAY(TODAY()))</formula>
    </cfRule>
  </conditionalFormatting>
  <conditionalFormatting sqref="F9:I12">
    <cfRule type="timePeriod" dxfId="183" priority="2" stopIfTrue="1" timePeriod="last7Days">
      <formula>AND(TODAY()-FLOOR(F9,1)&lt;=6,FLOOR(F9,1)&lt;=TODAY())</formula>
    </cfRule>
  </conditionalFormatting>
  <conditionalFormatting sqref="G16:I16">
    <cfRule type="timePeriod" dxfId="182" priority="1" stopIfTrue="1" timePeriod="last7Days">
      <formula>AND(TODAY()-FLOOR(G16,1)&lt;=6,FLOOR(G16,1)&lt;=TODAY())</formula>
    </cfRule>
  </conditionalFormatting>
  <pageMargins left="0.19685039370078741" right="0.19685039370078741" top="0.35433070866141736" bottom="0.35433070866141736" header="0.31496062992125984" footer="0.31496062992125984"/>
  <pageSetup paperSize="9" scale="66" fitToHeight="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8"/>
  <sheetViews>
    <sheetView view="pageBreakPreview" zoomScale="75" zoomScaleSheetLayoutView="75" workbookViewId="0">
      <selection activeCell="D12" sqref="D12:K14"/>
    </sheetView>
  </sheetViews>
  <sheetFormatPr defaultRowHeight="15"/>
  <cols>
    <col min="1" max="1" width="6.140625" customWidth="1"/>
    <col min="2" max="2" width="6.28515625" hidden="1" customWidth="1"/>
    <col min="3" max="3" width="6" hidden="1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06" t="s">
        <v>452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.95" customHeight="1">
      <c r="A2" s="207" t="s">
        <v>96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</row>
    <row r="3" spans="1:32" ht="15.95" customHeight="1">
      <c r="A3" s="207" t="s">
        <v>109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</row>
    <row r="4" spans="1:32" ht="15.95" customHeight="1">
      <c r="A4" s="243" t="s">
        <v>76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</row>
    <row r="5" spans="1:32" ht="20.25" customHeight="1">
      <c r="A5" s="214" t="s">
        <v>451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ht="20.25" customHeight="1">
      <c r="A6" s="217" t="s">
        <v>78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ht="19.149999999999999" customHeight="1">
      <c r="A7" s="217" t="s">
        <v>462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8" spans="1:32" ht="19.149999999999999" customHeight="1"/>
    <row r="9" spans="1:32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4"/>
      <c r="T9" s="33"/>
      <c r="U9" s="31"/>
      <c r="V9" s="34"/>
      <c r="W9" s="33"/>
      <c r="X9" s="31"/>
      <c r="Y9" s="34"/>
      <c r="Z9" s="33"/>
      <c r="AA9" s="33"/>
      <c r="AB9" s="33"/>
      <c r="AC9" s="33"/>
      <c r="AD9" s="33"/>
      <c r="AE9" s="35" t="s">
        <v>145</v>
      </c>
      <c r="AF9" s="36"/>
    </row>
    <row r="10" spans="1:32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97</v>
      </c>
      <c r="M10" s="213"/>
      <c r="N10" s="213"/>
      <c r="O10" s="213" t="s">
        <v>82</v>
      </c>
      <c r="P10" s="213"/>
      <c r="Q10" s="213"/>
      <c r="R10" s="213" t="s">
        <v>83</v>
      </c>
      <c r="S10" s="213"/>
      <c r="T10" s="213"/>
      <c r="U10" s="213" t="s">
        <v>98</v>
      </c>
      <c r="V10" s="213"/>
      <c r="W10" s="213"/>
      <c r="X10" s="213" t="s">
        <v>84</v>
      </c>
      <c r="Y10" s="213"/>
      <c r="Z10" s="213"/>
      <c r="AA10" s="216" t="s">
        <v>85</v>
      </c>
      <c r="AB10" s="216" t="s">
        <v>86</v>
      </c>
      <c r="AC10" s="218" t="s">
        <v>87</v>
      </c>
      <c r="AD10" s="219" t="s">
        <v>88</v>
      </c>
      <c r="AE10" s="211" t="s">
        <v>89</v>
      </c>
      <c r="AF10" s="212" t="s">
        <v>90</v>
      </c>
    </row>
    <row r="11" spans="1:32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38" t="s">
        <v>91</v>
      </c>
      <c r="V11" s="39" t="s">
        <v>92</v>
      </c>
      <c r="W11" s="40" t="s">
        <v>79</v>
      </c>
      <c r="X11" s="38" t="s">
        <v>91</v>
      </c>
      <c r="Y11" s="39" t="s">
        <v>92</v>
      </c>
      <c r="Z11" s="40" t="s">
        <v>79</v>
      </c>
      <c r="AA11" s="216"/>
      <c r="AB11" s="216"/>
      <c r="AC11" s="218"/>
      <c r="AD11" s="219"/>
      <c r="AE11" s="211"/>
      <c r="AF11" s="212"/>
    </row>
    <row r="12" spans="1:32" ht="50.45" customHeight="1">
      <c r="A12" s="41">
        <v>1</v>
      </c>
      <c r="B12" s="42"/>
      <c r="C12" s="11"/>
      <c r="D12" s="120" t="s">
        <v>54</v>
      </c>
      <c r="E12" s="81" t="s">
        <v>55</v>
      </c>
      <c r="F12" s="82" t="s">
        <v>48</v>
      </c>
      <c r="G12" s="121" t="s">
        <v>56</v>
      </c>
      <c r="H12" s="81" t="s">
        <v>57</v>
      </c>
      <c r="I12" s="82" t="s">
        <v>58</v>
      </c>
      <c r="J12" s="82" t="s">
        <v>25</v>
      </c>
      <c r="K12" s="83" t="s">
        <v>27</v>
      </c>
      <c r="L12" s="46">
        <v>208.5</v>
      </c>
      <c r="M12" s="47">
        <f>L12/3-IF($AA12=1,0.5,IF($AA12=2,3,0))</f>
        <v>69.5</v>
      </c>
      <c r="N12" s="48">
        <f>RANK(M12,M$12:M$14,0)</f>
        <v>1</v>
      </c>
      <c r="O12" s="46">
        <v>211.5</v>
      </c>
      <c r="P12" s="47">
        <f>O12/3-IF($AA12=1,0.5,IF($AA12=2,3,0))</f>
        <v>70.5</v>
      </c>
      <c r="Q12" s="48">
        <f>RANK(P12,P$12:P$14,0)</f>
        <v>1</v>
      </c>
      <c r="R12" s="46">
        <v>213</v>
      </c>
      <c r="S12" s="47">
        <f>R12/3-IF($AA12=1,0.5,IF($AA12=2,3,0))</f>
        <v>71</v>
      </c>
      <c r="T12" s="48">
        <f>RANK(S12,S$12:S$14,0)</f>
        <v>1</v>
      </c>
      <c r="U12" s="46">
        <v>209.5</v>
      </c>
      <c r="V12" s="47">
        <f>U12/3-IF($AA12=1,0.5,IF($AA12=2,3,0))</f>
        <v>69.833333333333329</v>
      </c>
      <c r="W12" s="48">
        <f>RANK(V12,V$12:V$14,0)</f>
        <v>1</v>
      </c>
      <c r="X12" s="46">
        <v>211</v>
      </c>
      <c r="Y12" s="47">
        <f>X12/3-IF($AA12=1,0.5,IF($AA12=2,3,0))</f>
        <v>70.333333333333329</v>
      </c>
      <c r="Z12" s="48">
        <f>RANK(Y12,Y$12:Y$14,0)</f>
        <v>1</v>
      </c>
      <c r="AA12" s="37"/>
      <c r="AB12" s="49"/>
      <c r="AC12" s="46">
        <f>L12+R12+X12+O12+U12</f>
        <v>1053.5</v>
      </c>
      <c r="AD12" s="47"/>
      <c r="AE12" s="47">
        <f>ROUND(SUM(M12,S12,Y12,P12,V12)/5,3)</f>
        <v>70.233000000000004</v>
      </c>
      <c r="AF12" s="50" t="s">
        <v>93</v>
      </c>
    </row>
    <row r="13" spans="1:32" ht="50.45" customHeight="1">
      <c r="A13" s="41">
        <v>2</v>
      </c>
      <c r="B13" s="42"/>
      <c r="C13" s="11"/>
      <c r="D13" s="120" t="s">
        <v>448</v>
      </c>
      <c r="E13" s="81" t="s">
        <v>435</v>
      </c>
      <c r="F13" s="82" t="s">
        <v>13</v>
      </c>
      <c r="G13" s="121" t="s">
        <v>450</v>
      </c>
      <c r="H13" s="81" t="s">
        <v>437</v>
      </c>
      <c r="I13" s="82" t="s">
        <v>438</v>
      </c>
      <c r="J13" s="82" t="s">
        <v>25</v>
      </c>
      <c r="K13" s="83" t="s">
        <v>439</v>
      </c>
      <c r="L13" s="46">
        <v>203</v>
      </c>
      <c r="M13" s="47">
        <f>L13/3-IF($AA13=1,0.5,IF($AA13=2,3,0))</f>
        <v>67.666666666666671</v>
      </c>
      <c r="N13" s="48">
        <f>RANK(M13,M$12:M$14,0)</f>
        <v>2</v>
      </c>
      <c r="O13" s="46">
        <v>196.5</v>
      </c>
      <c r="P13" s="47">
        <f>O13/3-IF($AA13=1,0.5,IF($AA13=2,3,0))</f>
        <v>65.5</v>
      </c>
      <c r="Q13" s="48">
        <f>RANK(P13,P$12:P$14,0)</f>
        <v>2</v>
      </c>
      <c r="R13" s="46">
        <v>191</v>
      </c>
      <c r="S13" s="47">
        <f>R13/3-IF($AA13=1,0.5,IF($AA13=2,3,0))</f>
        <v>63.666666666666664</v>
      </c>
      <c r="T13" s="48">
        <f>RANK(S13,S$12:S$14,0)</f>
        <v>2</v>
      </c>
      <c r="U13" s="46">
        <v>200</v>
      </c>
      <c r="V13" s="47">
        <f>U13/3-IF($AA13=1,0.5,IF($AA13=2,3,0))</f>
        <v>66.666666666666671</v>
      </c>
      <c r="W13" s="48">
        <f>RANK(V13,V$12:V$14,0)</f>
        <v>2</v>
      </c>
      <c r="X13" s="46">
        <v>200.5</v>
      </c>
      <c r="Y13" s="47">
        <f>X13/3-IF($AA13=1,0.5,IF($AA13=2,3,0))</f>
        <v>66.833333333333329</v>
      </c>
      <c r="Z13" s="48">
        <f>RANK(Y13,Y$12:Y$14,0)</f>
        <v>2</v>
      </c>
      <c r="AA13" s="37"/>
      <c r="AB13" s="49"/>
      <c r="AC13" s="46">
        <f>L13+R13+X13+O13+U13</f>
        <v>991</v>
      </c>
      <c r="AD13" s="47"/>
      <c r="AE13" s="47">
        <f>ROUND(SUM(M13,S13,Y13,P13,V13)/5,3)</f>
        <v>66.066999999999993</v>
      </c>
      <c r="AF13" s="50" t="s">
        <v>93</v>
      </c>
    </row>
    <row r="14" spans="1:32" ht="50.45" customHeight="1">
      <c r="A14" s="41">
        <v>3</v>
      </c>
      <c r="B14" s="42"/>
      <c r="C14" s="11"/>
      <c r="D14" s="120" t="s">
        <v>447</v>
      </c>
      <c r="E14" s="81" t="s">
        <v>443</v>
      </c>
      <c r="F14" s="82" t="s">
        <v>13</v>
      </c>
      <c r="G14" s="121" t="s">
        <v>449</v>
      </c>
      <c r="H14" s="81" t="s">
        <v>445</v>
      </c>
      <c r="I14" s="82" t="s">
        <v>446</v>
      </c>
      <c r="J14" s="82" t="s">
        <v>470</v>
      </c>
      <c r="K14" s="83" t="s">
        <v>301</v>
      </c>
      <c r="L14" s="46">
        <v>190</v>
      </c>
      <c r="M14" s="47">
        <f>L14/3-IF($AA14=1,0.5,IF($AA14=2,3,0))</f>
        <v>63.333333333333336</v>
      </c>
      <c r="N14" s="48">
        <f>RANK(M14,M$12:M$14,0)</f>
        <v>3</v>
      </c>
      <c r="O14" s="46">
        <v>187.5</v>
      </c>
      <c r="P14" s="47">
        <f>O14/3-IF($AA14=1,0.5,IF($AA14=2,3,0))</f>
        <v>62.5</v>
      </c>
      <c r="Q14" s="48">
        <f>RANK(P14,P$12:P$14,0)</f>
        <v>3</v>
      </c>
      <c r="R14" s="46">
        <v>186.5</v>
      </c>
      <c r="S14" s="47">
        <f>R14/3-IF($AA14=1,0.5,IF($AA14=2,3,0))</f>
        <v>62.166666666666664</v>
      </c>
      <c r="T14" s="48">
        <f>RANK(S14,S$12:S$14,0)</f>
        <v>3</v>
      </c>
      <c r="U14" s="46">
        <v>185.5</v>
      </c>
      <c r="V14" s="47">
        <f>U14/3-IF($AA14=1,0.5,IF($AA14=2,3,0))</f>
        <v>61.833333333333336</v>
      </c>
      <c r="W14" s="48">
        <f>RANK(V14,V$12:V$14,0)</f>
        <v>3</v>
      </c>
      <c r="X14" s="46">
        <v>193</v>
      </c>
      <c r="Y14" s="47">
        <f>X14/3-IF($AA14=1,0.5,IF($AA14=2,3,0))</f>
        <v>64.333333333333329</v>
      </c>
      <c r="Z14" s="48">
        <f>RANK(Y14,Y$12:Y$14,0)</f>
        <v>3</v>
      </c>
      <c r="AA14" s="37"/>
      <c r="AB14" s="49"/>
      <c r="AC14" s="46">
        <f>L14+R14+X14+O14+U14</f>
        <v>942.5</v>
      </c>
      <c r="AD14" s="47"/>
      <c r="AE14" s="47">
        <f>ROUND(SUM(M14,S14,Y14,P14,V14)/5,3)</f>
        <v>62.832999999999998</v>
      </c>
      <c r="AF14" s="50" t="s">
        <v>93</v>
      </c>
    </row>
    <row r="15" spans="1:32" ht="21.75" customHeight="1"/>
    <row r="16" spans="1:32" ht="33" customHeight="1">
      <c r="D16" s="24" t="s">
        <v>94</v>
      </c>
      <c r="E16" s="24"/>
      <c r="F16" s="24"/>
      <c r="G16" s="24"/>
      <c r="H16" s="51"/>
      <c r="I16" s="52"/>
      <c r="J16" s="51"/>
      <c r="K16" s="53" t="s">
        <v>235</v>
      </c>
    </row>
    <row r="17" spans="4:11" ht="33" customHeight="1">
      <c r="D17" s="24"/>
      <c r="E17" s="24"/>
      <c r="F17" s="24"/>
      <c r="G17" s="24"/>
      <c r="H17" s="51"/>
      <c r="I17" s="52"/>
      <c r="J17" s="51"/>
      <c r="K17" s="53"/>
    </row>
    <row r="18" spans="4:11" ht="33" customHeight="1">
      <c r="D18" s="24" t="s">
        <v>71</v>
      </c>
      <c r="E18" s="24"/>
      <c r="F18" s="24"/>
      <c r="G18" s="24"/>
      <c r="H18" s="24"/>
      <c r="I18" s="24"/>
      <c r="J18" s="24"/>
      <c r="K18" s="53" t="s">
        <v>95</v>
      </c>
    </row>
  </sheetData>
  <protectedRanges>
    <protectedRange sqref="K16:K17" name="Диапазон1_3_1_1_3_11_1_1_3_1_1_2_1_3_3_1_1_4_1_1_2_1_2"/>
    <protectedRange sqref="K18" name="Диапазон1_3_1_1_3_11_1_1_3_1_1_2_1_3_3_1_1_4_1_1_2_1_1_1"/>
  </protectedRanges>
  <sortState ref="A12:AF14">
    <sortCondition descending="1" ref="AE12:AE14"/>
  </sortState>
  <mergeCells count="28">
    <mergeCell ref="A6:AF6"/>
    <mergeCell ref="A1:AF1"/>
    <mergeCell ref="A2:AF2"/>
    <mergeCell ref="A3:AF3"/>
    <mergeCell ref="A4:AF4"/>
    <mergeCell ref="A5:AF5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F10:AF11"/>
    <mergeCell ref="K10:K11"/>
    <mergeCell ref="L10:N10"/>
    <mergeCell ref="O10:Q10"/>
    <mergeCell ref="R10:T10"/>
    <mergeCell ref="U10:W10"/>
    <mergeCell ref="AE10:AE11"/>
    <mergeCell ref="X10:Z10"/>
    <mergeCell ref="AA10:AA11"/>
    <mergeCell ref="AB10:AB11"/>
    <mergeCell ref="AC10:AC11"/>
    <mergeCell ref="AD10:AD11"/>
  </mergeCells>
  <pageMargins left="0.19685039370078741" right="0.15748031496062992" top="0.59055118110236227" bottom="0.59055118110236227" header="0.23622047244094491" footer="0.15748031496062992"/>
  <pageSetup paperSize="9" scale="58" fitToHeight="0" orientation="landscape" r:id="rId1"/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9"/>
  <sheetViews>
    <sheetView view="pageBreakPreview" topLeftCell="A4" zoomScale="75" zoomScaleSheetLayoutView="75" workbookViewId="0">
      <selection activeCell="D13" sqref="D13:K15"/>
    </sheetView>
  </sheetViews>
  <sheetFormatPr defaultRowHeight="15"/>
  <cols>
    <col min="1" max="1" width="6.140625" customWidth="1"/>
    <col min="2" max="2" width="6.28515625" hidden="1" customWidth="1"/>
    <col min="3" max="3" width="6" hidden="1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06" t="s">
        <v>334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.95" customHeight="1">
      <c r="A2" s="207" t="s">
        <v>96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</row>
    <row r="3" spans="1:32" ht="15.95" customHeight="1">
      <c r="A3" s="207" t="s">
        <v>109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</row>
    <row r="4" spans="1:32" ht="15.95" customHeight="1">
      <c r="A4" s="243" t="s">
        <v>76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</row>
    <row r="5" spans="1:32" ht="20.25" customHeight="1">
      <c r="A5" s="214" t="s">
        <v>110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ht="20.25" customHeight="1">
      <c r="A6" s="214" t="s">
        <v>455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</row>
    <row r="7" spans="1:32" ht="20.25" customHeight="1">
      <c r="A7" s="217" t="s">
        <v>78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8" spans="1:32" ht="19.149999999999999" customHeight="1">
      <c r="A8" s="217" t="s">
        <v>462</v>
      </c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</row>
    <row r="9" spans="1:32" ht="19.149999999999999" customHeight="1"/>
    <row r="10" spans="1:32" ht="15" customHeight="1">
      <c r="A10" s="25" t="s">
        <v>1</v>
      </c>
      <c r="B10" s="26"/>
      <c r="C10" s="26"/>
      <c r="D10" s="27"/>
      <c r="E10" s="28"/>
      <c r="F10" s="28"/>
      <c r="G10" s="28"/>
      <c r="H10" s="28"/>
      <c r="I10" s="29"/>
      <c r="J10" s="29"/>
      <c r="K10" s="30"/>
      <c r="L10" s="31"/>
      <c r="M10" s="32"/>
      <c r="N10" s="33"/>
      <c r="O10" s="31"/>
      <c r="P10" s="32"/>
      <c r="Q10" s="33"/>
      <c r="R10" s="31"/>
      <c r="S10" s="34"/>
      <c r="T10" s="33"/>
      <c r="U10" s="31"/>
      <c r="V10" s="34"/>
      <c r="W10" s="33"/>
      <c r="X10" s="31"/>
      <c r="Y10" s="34"/>
      <c r="Z10" s="33"/>
      <c r="AA10" s="33"/>
      <c r="AB10" s="33"/>
      <c r="AC10" s="33"/>
      <c r="AD10" s="33"/>
      <c r="AE10" s="35" t="s">
        <v>145</v>
      </c>
      <c r="AF10" s="36"/>
    </row>
    <row r="11" spans="1:32" ht="20.100000000000001" customHeight="1">
      <c r="A11" s="218" t="s">
        <v>79</v>
      </c>
      <c r="B11" s="216"/>
      <c r="C11" s="216" t="s">
        <v>3</v>
      </c>
      <c r="D11" s="212" t="s">
        <v>80</v>
      </c>
      <c r="E11" s="212" t="s">
        <v>5</v>
      </c>
      <c r="F11" s="218" t="s">
        <v>6</v>
      </c>
      <c r="G11" s="212" t="s">
        <v>81</v>
      </c>
      <c r="H11" s="212" t="s">
        <v>5</v>
      </c>
      <c r="I11" s="212" t="s">
        <v>8</v>
      </c>
      <c r="J11" s="37"/>
      <c r="K11" s="212" t="s">
        <v>10</v>
      </c>
      <c r="L11" s="213" t="s">
        <v>97</v>
      </c>
      <c r="M11" s="213"/>
      <c r="N11" s="213"/>
      <c r="O11" s="213" t="s">
        <v>82</v>
      </c>
      <c r="P11" s="213"/>
      <c r="Q11" s="213"/>
      <c r="R11" s="213" t="s">
        <v>83</v>
      </c>
      <c r="S11" s="213"/>
      <c r="T11" s="213"/>
      <c r="U11" s="213" t="s">
        <v>98</v>
      </c>
      <c r="V11" s="213"/>
      <c r="W11" s="213"/>
      <c r="X11" s="213" t="s">
        <v>84</v>
      </c>
      <c r="Y11" s="213"/>
      <c r="Z11" s="213"/>
      <c r="AA11" s="216" t="s">
        <v>85</v>
      </c>
      <c r="AB11" s="216" t="s">
        <v>86</v>
      </c>
      <c r="AC11" s="218" t="s">
        <v>87</v>
      </c>
      <c r="AD11" s="219" t="s">
        <v>88</v>
      </c>
      <c r="AE11" s="211" t="s">
        <v>89</v>
      </c>
      <c r="AF11" s="212" t="s">
        <v>90</v>
      </c>
    </row>
    <row r="12" spans="1:32" ht="39.950000000000003" customHeight="1">
      <c r="A12" s="218"/>
      <c r="B12" s="216"/>
      <c r="C12" s="216"/>
      <c r="D12" s="212"/>
      <c r="E12" s="212"/>
      <c r="F12" s="218"/>
      <c r="G12" s="212"/>
      <c r="H12" s="212"/>
      <c r="I12" s="212"/>
      <c r="J12" s="37"/>
      <c r="K12" s="212"/>
      <c r="L12" s="38" t="s">
        <v>91</v>
      </c>
      <c r="M12" s="39" t="s">
        <v>92</v>
      </c>
      <c r="N12" s="40" t="s">
        <v>79</v>
      </c>
      <c r="O12" s="38" t="s">
        <v>91</v>
      </c>
      <c r="P12" s="39" t="s">
        <v>92</v>
      </c>
      <c r="Q12" s="40" t="s">
        <v>79</v>
      </c>
      <c r="R12" s="38" t="s">
        <v>91</v>
      </c>
      <c r="S12" s="39" t="s">
        <v>92</v>
      </c>
      <c r="T12" s="40" t="s">
        <v>79</v>
      </c>
      <c r="U12" s="38" t="s">
        <v>91</v>
      </c>
      <c r="V12" s="39" t="s">
        <v>92</v>
      </c>
      <c r="W12" s="40" t="s">
        <v>79</v>
      </c>
      <c r="X12" s="38" t="s">
        <v>91</v>
      </c>
      <c r="Y12" s="39" t="s">
        <v>92</v>
      </c>
      <c r="Z12" s="40" t="s">
        <v>79</v>
      </c>
      <c r="AA12" s="216"/>
      <c r="AB12" s="216"/>
      <c r="AC12" s="218"/>
      <c r="AD12" s="219"/>
      <c r="AE12" s="211"/>
      <c r="AF12" s="212"/>
    </row>
    <row r="13" spans="1:32" ht="50.45" customHeight="1">
      <c r="A13" s="41">
        <v>1</v>
      </c>
      <c r="B13" s="42"/>
      <c r="C13" s="11"/>
      <c r="D13" s="120" t="s">
        <v>54</v>
      </c>
      <c r="E13" s="81" t="s">
        <v>55</v>
      </c>
      <c r="F13" s="82" t="s">
        <v>48</v>
      </c>
      <c r="G13" s="121" t="s">
        <v>56</v>
      </c>
      <c r="H13" s="81" t="s">
        <v>57</v>
      </c>
      <c r="I13" s="82" t="s">
        <v>58</v>
      </c>
      <c r="J13" s="82" t="s">
        <v>25</v>
      </c>
      <c r="K13" s="83" t="s">
        <v>27</v>
      </c>
      <c r="L13" s="46">
        <v>220.5</v>
      </c>
      <c r="M13" s="47">
        <f>L13/3.3-IF($AA13=1,0.5,IF($AA13=2,1.5,0))</f>
        <v>66.818181818181827</v>
      </c>
      <c r="N13" s="48">
        <f>RANK(M13,M$13:M$15,0)</f>
        <v>1</v>
      </c>
      <c r="O13" s="46">
        <v>229</v>
      </c>
      <c r="P13" s="47">
        <f>O13/3.3-IF($AA13=1,0.5,IF($AA13=2,1.5,0))</f>
        <v>69.393939393939391</v>
      </c>
      <c r="Q13" s="48">
        <f>RANK(P13,P$13:P$15,0)</f>
        <v>1</v>
      </c>
      <c r="R13" s="46">
        <v>222.5</v>
      </c>
      <c r="S13" s="47">
        <f>R13/3.3-IF($AA13=1,0.5,IF($AA13=2,1.5,0))</f>
        <v>67.424242424242422</v>
      </c>
      <c r="T13" s="48">
        <f>RANK(S13,S$13:S$15,0)</f>
        <v>1</v>
      </c>
      <c r="U13" s="46">
        <v>224.5</v>
      </c>
      <c r="V13" s="47">
        <f>U13/3.3-IF($AA13=1,0.5,IF($AA13=2,1.5,0))</f>
        <v>68.030303030303031</v>
      </c>
      <c r="W13" s="48">
        <f>RANK(V13,V$13:V$15,0)</f>
        <v>1</v>
      </c>
      <c r="X13" s="46">
        <v>227</v>
      </c>
      <c r="Y13" s="47">
        <f>X13/3.3-IF($AA13=1,0.5,IF($AA13=2,1.5,0))</f>
        <v>68.787878787878796</v>
      </c>
      <c r="Z13" s="48">
        <f>RANK(Y13,Y$13:Y$15,0)</f>
        <v>1</v>
      </c>
      <c r="AA13" s="37"/>
      <c r="AB13" s="49"/>
      <c r="AC13" s="46">
        <f>L13+R13+X13+O13+U13</f>
        <v>1123.5</v>
      </c>
      <c r="AD13" s="47"/>
      <c r="AE13" s="47">
        <f>ROUND(SUM(M13,S13,Y13,P13,V13)/5,3)</f>
        <v>68.090999999999994</v>
      </c>
      <c r="AF13" s="50" t="s">
        <v>93</v>
      </c>
    </row>
    <row r="14" spans="1:32" ht="50.45" customHeight="1">
      <c r="A14" s="41">
        <v>2</v>
      </c>
      <c r="B14" s="42"/>
      <c r="C14" s="11"/>
      <c r="D14" s="120" t="s">
        <v>448</v>
      </c>
      <c r="E14" s="81" t="s">
        <v>435</v>
      </c>
      <c r="F14" s="82" t="s">
        <v>13</v>
      </c>
      <c r="G14" s="121" t="s">
        <v>450</v>
      </c>
      <c r="H14" s="81" t="s">
        <v>437</v>
      </c>
      <c r="I14" s="82" t="s">
        <v>438</v>
      </c>
      <c r="J14" s="82" t="s">
        <v>25</v>
      </c>
      <c r="K14" s="83" t="s">
        <v>439</v>
      </c>
      <c r="L14" s="46">
        <v>215</v>
      </c>
      <c r="M14" s="47">
        <f>L14/3.3-IF($AA14=1,0.5,IF($AA14=2,1.5,0))</f>
        <v>63.651515151515156</v>
      </c>
      <c r="N14" s="48">
        <f>RANK(M14,M$13:M$15,0)</f>
        <v>2</v>
      </c>
      <c r="O14" s="46">
        <v>208.5</v>
      </c>
      <c r="P14" s="47">
        <f>O14/3.3-IF($AA14=1,0.5,IF($AA14=2,1.5,0))</f>
        <v>61.681818181818187</v>
      </c>
      <c r="Q14" s="48">
        <f>RANK(P14,P$13:P$15,0)</f>
        <v>2</v>
      </c>
      <c r="R14" s="46">
        <v>211</v>
      </c>
      <c r="S14" s="47">
        <f>R14/3.3-IF($AA14=1,0.5,IF($AA14=2,1.5,0))</f>
        <v>62.439393939393945</v>
      </c>
      <c r="T14" s="48">
        <f>RANK(S14,S$13:S$15,0)</f>
        <v>2</v>
      </c>
      <c r="U14" s="46">
        <v>212.5</v>
      </c>
      <c r="V14" s="47">
        <f>U14/3.3-IF($AA14=1,0.5,IF($AA14=2,1.5,0))</f>
        <v>62.893939393939391</v>
      </c>
      <c r="W14" s="48">
        <f>RANK(V14,V$13:V$15,0)</f>
        <v>2</v>
      </c>
      <c r="X14" s="46">
        <v>210.5</v>
      </c>
      <c r="Y14" s="47">
        <f>X14/3.3-IF($AA14=1,0.5,IF($AA14=2,1.5,0))</f>
        <v>62.287878787878789</v>
      </c>
      <c r="Z14" s="48">
        <f>RANK(Y14,Y$13:Y$15,0)</f>
        <v>2</v>
      </c>
      <c r="AA14" s="201">
        <v>2</v>
      </c>
      <c r="AB14" s="49"/>
      <c r="AC14" s="46">
        <f>L14+R14+X14+O14+U14</f>
        <v>1057.5</v>
      </c>
      <c r="AD14" s="47"/>
      <c r="AE14" s="47">
        <f>ROUND(SUM(M14,S14,Y14,P14,V14)/5,3)</f>
        <v>62.591000000000001</v>
      </c>
      <c r="AF14" s="50" t="s">
        <v>93</v>
      </c>
    </row>
    <row r="15" spans="1:32" ht="50.45" customHeight="1">
      <c r="A15" s="41">
        <v>3</v>
      </c>
      <c r="B15" s="42"/>
      <c r="C15" s="11"/>
      <c r="D15" s="120" t="s">
        <v>454</v>
      </c>
      <c r="E15" s="81" t="s">
        <v>60</v>
      </c>
      <c r="F15" s="82" t="s">
        <v>48</v>
      </c>
      <c r="G15" s="121" t="s">
        <v>65</v>
      </c>
      <c r="H15" s="81" t="s">
        <v>66</v>
      </c>
      <c r="I15" s="82" t="s">
        <v>430</v>
      </c>
      <c r="J15" s="82" t="s">
        <v>46</v>
      </c>
      <c r="K15" s="83" t="s">
        <v>53</v>
      </c>
      <c r="L15" s="46">
        <v>202</v>
      </c>
      <c r="M15" s="47">
        <f>L15/3.3-IF($AA15=1,0.5,IF($AA15=2,1.5,0))</f>
        <v>61.212121212121218</v>
      </c>
      <c r="N15" s="48">
        <f>RANK(M15,M$13:M$15,0)</f>
        <v>3</v>
      </c>
      <c r="O15" s="46">
        <v>193</v>
      </c>
      <c r="P15" s="47">
        <f>O15/3.3-IF($AA15=1,0.5,IF($AA15=2,1.5,0))</f>
        <v>58.484848484848492</v>
      </c>
      <c r="Q15" s="48">
        <f>RANK(P15,P$13:P$15,0)</f>
        <v>3</v>
      </c>
      <c r="R15" s="46">
        <v>199.5</v>
      </c>
      <c r="S15" s="47">
        <f>R15/3.3-IF($AA15=1,0.5,IF($AA15=2,1.5,0))</f>
        <v>60.45454545454546</v>
      </c>
      <c r="T15" s="48">
        <f>RANK(S15,S$13:S$15,0)</f>
        <v>3</v>
      </c>
      <c r="U15" s="46">
        <v>206.5</v>
      </c>
      <c r="V15" s="47">
        <f>U15/3.3-IF($AA15=1,0.5,IF($AA15=2,1.5,0))</f>
        <v>62.575757575757578</v>
      </c>
      <c r="W15" s="48">
        <f>RANK(V15,V$13:V$15,0)</f>
        <v>3</v>
      </c>
      <c r="X15" s="46">
        <v>198.5</v>
      </c>
      <c r="Y15" s="47">
        <f>X15/3.3-IF($AA15=1,0.5,IF($AA15=2,1.5,0))</f>
        <v>60.151515151515156</v>
      </c>
      <c r="Z15" s="48">
        <f>RANK(Y15,Y$13:Y$15,0)</f>
        <v>3</v>
      </c>
      <c r="AA15" s="37"/>
      <c r="AB15" s="49"/>
      <c r="AC15" s="46">
        <f>L15+R15+X15+O15+U15</f>
        <v>999.5</v>
      </c>
      <c r="AD15" s="47"/>
      <c r="AE15" s="47">
        <f>ROUND(SUM(M15,S15,Y15,P15,V15)/5,3)</f>
        <v>60.576000000000001</v>
      </c>
      <c r="AF15" s="50" t="s">
        <v>93</v>
      </c>
    </row>
    <row r="16" spans="1:32" ht="21.75" customHeight="1"/>
    <row r="17" spans="4:11" ht="33" customHeight="1">
      <c r="D17" s="24" t="s">
        <v>94</v>
      </c>
      <c r="E17" s="24"/>
      <c r="F17" s="24"/>
      <c r="G17" s="24"/>
      <c r="H17" s="51"/>
      <c r="I17" s="52"/>
      <c r="J17" s="51"/>
      <c r="K17" s="53" t="s">
        <v>235</v>
      </c>
    </row>
    <row r="18" spans="4:11" ht="33" customHeight="1">
      <c r="D18" s="24"/>
      <c r="E18" s="24"/>
      <c r="F18" s="24"/>
      <c r="G18" s="24"/>
      <c r="H18" s="51"/>
      <c r="I18" s="52"/>
      <c r="J18" s="51"/>
      <c r="K18" s="53"/>
    </row>
    <row r="19" spans="4:11" ht="33" customHeight="1">
      <c r="D19" s="24" t="s">
        <v>71</v>
      </c>
      <c r="E19" s="24"/>
      <c r="F19" s="24"/>
      <c r="G19" s="24"/>
      <c r="H19" s="24"/>
      <c r="I19" s="24"/>
      <c r="J19" s="24"/>
      <c r="K19" s="53" t="s">
        <v>95</v>
      </c>
    </row>
  </sheetData>
  <protectedRanges>
    <protectedRange sqref="K17:K18" name="Диапазон1_3_1_1_3_11_1_1_3_1_1_2_1_3_3_1_1_4_1_1_2_1_2"/>
    <protectedRange sqref="K19" name="Диапазон1_3_1_1_3_11_1_1_3_1_1_2_1_3_3_1_1_4_1_1_2_1_1_1"/>
  </protectedRanges>
  <sortState ref="A13:AF15">
    <sortCondition descending="1" ref="AE13:AE15"/>
  </sortState>
  <mergeCells count="29">
    <mergeCell ref="A7:AF7"/>
    <mergeCell ref="A6:AF6"/>
    <mergeCell ref="A1:AF1"/>
    <mergeCell ref="A2:AF2"/>
    <mergeCell ref="A3:AF3"/>
    <mergeCell ref="A4:AF4"/>
    <mergeCell ref="A5:AF5"/>
    <mergeCell ref="A8:AF8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AF11:AF12"/>
    <mergeCell ref="K11:K12"/>
    <mergeCell ref="L11:N11"/>
    <mergeCell ref="O11:Q11"/>
    <mergeCell ref="R11:T11"/>
    <mergeCell ref="U11:W11"/>
    <mergeCell ref="AE11:AE12"/>
    <mergeCell ref="X11:Z11"/>
    <mergeCell ref="AA11:AA12"/>
    <mergeCell ref="AB11:AB12"/>
    <mergeCell ref="AC11:AC12"/>
    <mergeCell ref="AD11:AD12"/>
  </mergeCells>
  <conditionalFormatting sqref="G13:I13">
    <cfRule type="timePeriod" dxfId="0" priority="1" stopIfTrue="1" timePeriod="last7Days">
      <formula>AND(TODAY()-FLOOR(G13,1)&lt;=6,FLOOR(G13,1)&lt;=TODAY())</formula>
    </cfRule>
  </conditionalFormatting>
  <pageMargins left="0.19685039370078741" right="0.15748031496062992" top="0.59055118110236227" bottom="0.59055118110236227" header="0.23622047244094491" footer="0.15748031496062992"/>
  <pageSetup paperSize="9" scale="58" fitToHeight="0" orientation="landscape" r:id="rId1"/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F16"/>
  <sheetViews>
    <sheetView view="pageBreakPreview" zoomScale="75" zoomScaleSheetLayoutView="75" workbookViewId="0">
      <selection activeCell="D12" sqref="D12:K12"/>
    </sheetView>
  </sheetViews>
  <sheetFormatPr defaultRowHeight="15"/>
  <cols>
    <col min="1" max="1" width="6.140625" customWidth="1"/>
    <col min="2" max="2" width="6.28515625" hidden="1" customWidth="1"/>
    <col min="3" max="3" width="6" hidden="1" customWidth="1"/>
    <col min="4" max="4" width="19.28515625" customWidth="1"/>
    <col min="5" max="5" width="8.28515625" customWidth="1"/>
    <col min="6" max="6" width="7.140625" customWidth="1"/>
    <col min="7" max="7" width="35.5703125" customWidth="1"/>
    <col min="8" max="8" width="9.28515625" customWidth="1"/>
    <col min="9" max="9" width="15.28515625" customWidth="1"/>
    <col min="10" max="10" width="12.7109375" hidden="1" customWidth="1"/>
    <col min="11" max="11" width="22.7109375" customWidth="1"/>
    <col min="12" max="12" width="6.140625" customWidth="1"/>
    <col min="13" max="13" width="9.140625" customWidth="1"/>
    <col min="14" max="14" width="3.7109375" customWidth="1"/>
    <col min="15" max="15" width="6.140625" customWidth="1"/>
    <col min="16" max="16" width="9.14062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6.28515625" customWidth="1"/>
    <col min="22" max="22" width="8.85546875" customWidth="1"/>
    <col min="23" max="23" width="3.7109375" customWidth="1"/>
    <col min="24" max="24" width="6.28515625" customWidth="1"/>
    <col min="25" max="25" width="9.140625" customWidth="1"/>
    <col min="26" max="26" width="3.7109375" customWidth="1"/>
    <col min="27" max="27" width="4.85546875" customWidth="1"/>
    <col min="28" max="28" width="4.85546875" hidden="1" customWidth="1"/>
    <col min="29" max="29" width="6.42578125" customWidth="1"/>
    <col min="30" max="30" width="6.28515625" hidden="1" customWidth="1"/>
    <col min="31" max="31" width="8.7109375" customWidth="1"/>
    <col min="32" max="32" width="7.5703125" customWidth="1"/>
  </cols>
  <sheetData>
    <row r="1" spans="1:32" ht="59.25" customHeight="1">
      <c r="A1" s="206" t="s">
        <v>163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</row>
    <row r="2" spans="1:32" ht="15.95" customHeight="1">
      <c r="A2" s="207" t="s">
        <v>96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207"/>
      <c r="AE2" s="207"/>
      <c r="AF2" s="207"/>
    </row>
    <row r="3" spans="1:32" ht="15.95" customHeight="1">
      <c r="A3" s="207" t="s">
        <v>109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</row>
    <row r="4" spans="1:32" ht="15.95" customHeight="1">
      <c r="A4" s="243" t="s">
        <v>76</v>
      </c>
      <c r="B4" s="243"/>
      <c r="C4" s="243"/>
      <c r="D4" s="243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</row>
    <row r="5" spans="1:32" ht="20.25" customHeight="1">
      <c r="A5" s="214" t="s">
        <v>110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</row>
    <row r="6" spans="1:32" ht="20.25" customHeight="1">
      <c r="A6" s="217" t="s">
        <v>111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</row>
    <row r="7" spans="1:32" ht="19.149999999999999" customHeight="1">
      <c r="A7" s="217" t="s">
        <v>462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</row>
    <row r="8" spans="1:32" ht="19.149999999999999" customHeight="1"/>
    <row r="9" spans="1:32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4"/>
      <c r="T9" s="33"/>
      <c r="U9" s="31"/>
      <c r="V9" s="34"/>
      <c r="W9" s="33"/>
      <c r="X9" s="31"/>
      <c r="Y9" s="34"/>
      <c r="Z9" s="33"/>
      <c r="AA9" s="33"/>
      <c r="AB9" s="33"/>
      <c r="AC9" s="33"/>
      <c r="AD9" s="33"/>
      <c r="AE9" s="35" t="s">
        <v>145</v>
      </c>
      <c r="AF9" s="36"/>
    </row>
    <row r="10" spans="1:32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97</v>
      </c>
      <c r="M10" s="213"/>
      <c r="N10" s="213"/>
      <c r="O10" s="213" t="s">
        <v>82</v>
      </c>
      <c r="P10" s="213"/>
      <c r="Q10" s="213"/>
      <c r="R10" s="213" t="s">
        <v>83</v>
      </c>
      <c r="S10" s="213"/>
      <c r="T10" s="213"/>
      <c r="U10" s="213" t="s">
        <v>98</v>
      </c>
      <c r="V10" s="213"/>
      <c r="W10" s="213"/>
      <c r="X10" s="213" t="s">
        <v>84</v>
      </c>
      <c r="Y10" s="213"/>
      <c r="Z10" s="213"/>
      <c r="AA10" s="216" t="s">
        <v>85</v>
      </c>
      <c r="AB10" s="216" t="s">
        <v>86</v>
      </c>
      <c r="AC10" s="218" t="s">
        <v>87</v>
      </c>
      <c r="AD10" s="219" t="s">
        <v>88</v>
      </c>
      <c r="AE10" s="211" t="s">
        <v>89</v>
      </c>
      <c r="AF10" s="212" t="s">
        <v>90</v>
      </c>
    </row>
    <row r="11" spans="1:32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38" t="s">
        <v>91</v>
      </c>
      <c r="V11" s="39" t="s">
        <v>92</v>
      </c>
      <c r="W11" s="40" t="s">
        <v>79</v>
      </c>
      <c r="X11" s="38" t="s">
        <v>91</v>
      </c>
      <c r="Y11" s="39" t="s">
        <v>92</v>
      </c>
      <c r="Z11" s="40" t="s">
        <v>79</v>
      </c>
      <c r="AA11" s="216"/>
      <c r="AB11" s="216"/>
      <c r="AC11" s="218"/>
      <c r="AD11" s="219"/>
      <c r="AE11" s="211"/>
      <c r="AF11" s="212"/>
    </row>
    <row r="12" spans="1:32" ht="50.45" customHeight="1">
      <c r="A12" s="41">
        <v>1</v>
      </c>
      <c r="B12" s="42"/>
      <c r="C12" s="11"/>
      <c r="D12" s="122" t="s">
        <v>471</v>
      </c>
      <c r="E12" s="78" t="s">
        <v>457</v>
      </c>
      <c r="F12" s="79" t="s">
        <v>48</v>
      </c>
      <c r="G12" s="146" t="s">
        <v>472</v>
      </c>
      <c r="H12" s="78" t="s">
        <v>459</v>
      </c>
      <c r="I12" s="79" t="s">
        <v>460</v>
      </c>
      <c r="J12" s="79" t="s">
        <v>161</v>
      </c>
      <c r="K12" s="80" t="s">
        <v>162</v>
      </c>
      <c r="L12" s="46">
        <v>210</v>
      </c>
      <c r="M12" s="47">
        <f>L12/3.3-IF($AA12=1,0.5,IF($AA12=2,3,0))</f>
        <v>63.63636363636364</v>
      </c>
      <c r="N12" s="48">
        <f>RANK(M12,M$12:M$12,0)</f>
        <v>1</v>
      </c>
      <c r="O12" s="46">
        <v>212.5</v>
      </c>
      <c r="P12" s="47">
        <f>O12/3.3-IF($AA12=1,0.5,IF($AA12=2,3,0))</f>
        <v>64.393939393939391</v>
      </c>
      <c r="Q12" s="48">
        <f>RANK(P12,P$12:P$12,0)</f>
        <v>1</v>
      </c>
      <c r="R12" s="46">
        <v>206</v>
      </c>
      <c r="S12" s="47">
        <f>R12/3.3-IF($AA12=1,0.5,IF($AA12=2,3,0))</f>
        <v>62.424242424242429</v>
      </c>
      <c r="T12" s="48">
        <f>RANK(S12,S$12:S$12,0)</f>
        <v>1</v>
      </c>
      <c r="U12" s="46">
        <v>206</v>
      </c>
      <c r="V12" s="47">
        <f>U12/3.3-IF($AA12=1,0.5,IF($AA12=2,3,0))</f>
        <v>62.424242424242429</v>
      </c>
      <c r="W12" s="48">
        <f>RANK(V12,V$12:V$12,0)</f>
        <v>1</v>
      </c>
      <c r="X12" s="46">
        <v>210.5</v>
      </c>
      <c r="Y12" s="47">
        <f>X12/3.3-IF($AA12=1,0.5,IF($AA12=2,3,0))</f>
        <v>63.787878787878789</v>
      </c>
      <c r="Z12" s="48">
        <f>RANK(Y12,Y$12:Y$12,0)</f>
        <v>1</v>
      </c>
      <c r="AA12" s="37"/>
      <c r="AB12" s="49"/>
      <c r="AC12" s="46">
        <f>L12+R12+X12+O12+U12</f>
        <v>1045</v>
      </c>
      <c r="AD12" s="47"/>
      <c r="AE12" s="47">
        <f>ROUND(SUM(M12,S12,Y12,P12,V12)/5,3)</f>
        <v>63.332999999999998</v>
      </c>
      <c r="AF12" s="50" t="s">
        <v>93</v>
      </c>
    </row>
    <row r="13" spans="1:32" ht="21.75" customHeight="1"/>
    <row r="14" spans="1:32" ht="33" customHeight="1">
      <c r="D14" s="24" t="s">
        <v>94</v>
      </c>
      <c r="E14" s="24"/>
      <c r="F14" s="24"/>
      <c r="G14" s="24"/>
      <c r="H14" s="51"/>
      <c r="I14" s="52"/>
      <c r="J14" s="51"/>
      <c r="K14" s="53" t="s">
        <v>235</v>
      </c>
    </row>
    <row r="15" spans="1:32" ht="33" customHeight="1">
      <c r="D15" s="24"/>
      <c r="E15" s="24"/>
      <c r="F15" s="24"/>
      <c r="G15" s="24"/>
      <c r="H15" s="51"/>
      <c r="I15" s="52"/>
      <c r="J15" s="51"/>
      <c r="K15" s="53"/>
    </row>
    <row r="16" spans="1:32" ht="33" customHeight="1">
      <c r="D16" s="24" t="s">
        <v>71</v>
      </c>
      <c r="E16" s="24"/>
      <c r="F16" s="24"/>
      <c r="G16" s="24"/>
      <c r="H16" s="24"/>
      <c r="I16" s="24"/>
      <c r="J16" s="24"/>
      <c r="K16" s="53" t="s">
        <v>95</v>
      </c>
    </row>
  </sheetData>
  <protectedRanges>
    <protectedRange sqref="K14:K15" name="Диапазон1_3_1_1_3_11_1_1_3_1_1_2_1_3_3_1_1_4_1_1_2_1_2"/>
    <protectedRange sqref="K16" name="Диапазон1_3_1_1_3_11_1_1_3_1_1_2_1_3_3_1_1_4_1_1_2_1_1_1"/>
  </protectedRanges>
  <mergeCells count="28">
    <mergeCell ref="A1:AF1"/>
    <mergeCell ref="A2:AF2"/>
    <mergeCell ref="A3:AF3"/>
    <mergeCell ref="A4:AF4"/>
    <mergeCell ref="A5:AF5"/>
    <mergeCell ref="U10:W10"/>
    <mergeCell ref="A6:AF6"/>
    <mergeCell ref="A7:AF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K10:K11"/>
    <mergeCell ref="L10:N10"/>
    <mergeCell ref="O10:Q10"/>
    <mergeCell ref="R10:T10"/>
    <mergeCell ref="AF10:AF11"/>
    <mergeCell ref="X10:Z10"/>
    <mergeCell ref="AA10:AA11"/>
    <mergeCell ref="AB10:AB11"/>
    <mergeCell ref="AC10:AC11"/>
    <mergeCell ref="AD10:AD11"/>
    <mergeCell ref="AE10:AE11"/>
  </mergeCells>
  <pageMargins left="0.19685039370078741" right="0.15748031496062992" top="0.59055118110236227" bottom="0.59055118110236227" header="0.23622047244094491" footer="0.15748031496062992"/>
  <pageSetup paperSize="9" scale="58" fitToHeight="0" orientation="landscape" r:id="rId1"/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9"/>
  <sheetViews>
    <sheetView view="pageBreakPreview" topLeftCell="A40" zoomScale="75" zoomScaleSheetLayoutView="75" workbookViewId="0">
      <selection activeCell="E30" sqref="E30"/>
    </sheetView>
  </sheetViews>
  <sheetFormatPr defaultRowHeight="15"/>
  <cols>
    <col min="1" max="1" width="26.85546875" style="67" customWidth="1"/>
    <col min="2" max="2" width="20.85546875" style="67" customWidth="1"/>
    <col min="3" max="3" width="15.7109375" style="67" customWidth="1"/>
    <col min="4" max="4" width="27.5703125" style="67" customWidth="1"/>
    <col min="5" max="6" width="20.42578125" style="67" customWidth="1"/>
    <col min="7" max="256" width="9.140625" style="67"/>
    <col min="257" max="257" width="26.85546875" style="67" customWidth="1"/>
    <col min="258" max="258" width="20.85546875" style="67" customWidth="1"/>
    <col min="259" max="259" width="11.5703125" style="67" customWidth="1"/>
    <col min="260" max="260" width="27.5703125" style="67" customWidth="1"/>
    <col min="261" max="262" width="20.42578125" style="67" customWidth="1"/>
    <col min="263" max="512" width="9.140625" style="67"/>
    <col min="513" max="513" width="26.85546875" style="67" customWidth="1"/>
    <col min="514" max="514" width="20.85546875" style="67" customWidth="1"/>
    <col min="515" max="515" width="11.5703125" style="67" customWidth="1"/>
    <col min="516" max="516" width="27.5703125" style="67" customWidth="1"/>
    <col min="517" max="518" width="20.42578125" style="67" customWidth="1"/>
    <col min="519" max="768" width="9.140625" style="67"/>
    <col min="769" max="769" width="26.85546875" style="67" customWidth="1"/>
    <col min="770" max="770" width="20.85546875" style="67" customWidth="1"/>
    <col min="771" max="771" width="11.5703125" style="67" customWidth="1"/>
    <col min="772" max="772" width="27.5703125" style="67" customWidth="1"/>
    <col min="773" max="774" width="20.42578125" style="67" customWidth="1"/>
    <col min="775" max="1024" width="9.140625" style="67"/>
    <col min="1025" max="1025" width="26.85546875" style="67" customWidth="1"/>
    <col min="1026" max="1026" width="20.85546875" style="67" customWidth="1"/>
    <col min="1027" max="1027" width="11.5703125" style="67" customWidth="1"/>
    <col min="1028" max="1028" width="27.5703125" style="67" customWidth="1"/>
    <col min="1029" max="1030" width="20.42578125" style="67" customWidth="1"/>
    <col min="1031" max="1280" width="9.140625" style="67"/>
    <col min="1281" max="1281" width="26.85546875" style="67" customWidth="1"/>
    <col min="1282" max="1282" width="20.85546875" style="67" customWidth="1"/>
    <col min="1283" max="1283" width="11.5703125" style="67" customWidth="1"/>
    <col min="1284" max="1284" width="27.5703125" style="67" customWidth="1"/>
    <col min="1285" max="1286" width="20.42578125" style="67" customWidth="1"/>
    <col min="1287" max="1536" width="9.140625" style="67"/>
    <col min="1537" max="1537" width="26.85546875" style="67" customWidth="1"/>
    <col min="1538" max="1538" width="20.85546875" style="67" customWidth="1"/>
    <col min="1539" max="1539" width="11.5703125" style="67" customWidth="1"/>
    <col min="1540" max="1540" width="27.5703125" style="67" customWidth="1"/>
    <col min="1541" max="1542" width="20.42578125" style="67" customWidth="1"/>
    <col min="1543" max="1792" width="9.140625" style="67"/>
    <col min="1793" max="1793" width="26.85546875" style="67" customWidth="1"/>
    <col min="1794" max="1794" width="20.85546875" style="67" customWidth="1"/>
    <col min="1795" max="1795" width="11.5703125" style="67" customWidth="1"/>
    <col min="1796" max="1796" width="27.5703125" style="67" customWidth="1"/>
    <col min="1797" max="1798" width="20.42578125" style="67" customWidth="1"/>
    <col min="1799" max="2048" width="9.140625" style="67"/>
    <col min="2049" max="2049" width="26.85546875" style="67" customWidth="1"/>
    <col min="2050" max="2050" width="20.85546875" style="67" customWidth="1"/>
    <col min="2051" max="2051" width="11.5703125" style="67" customWidth="1"/>
    <col min="2052" max="2052" width="27.5703125" style="67" customWidth="1"/>
    <col min="2053" max="2054" width="20.42578125" style="67" customWidth="1"/>
    <col min="2055" max="2304" width="9.140625" style="67"/>
    <col min="2305" max="2305" width="26.85546875" style="67" customWidth="1"/>
    <col min="2306" max="2306" width="20.85546875" style="67" customWidth="1"/>
    <col min="2307" max="2307" width="11.5703125" style="67" customWidth="1"/>
    <col min="2308" max="2308" width="27.5703125" style="67" customWidth="1"/>
    <col min="2309" max="2310" width="20.42578125" style="67" customWidth="1"/>
    <col min="2311" max="2560" width="9.140625" style="67"/>
    <col min="2561" max="2561" width="26.85546875" style="67" customWidth="1"/>
    <col min="2562" max="2562" width="20.85546875" style="67" customWidth="1"/>
    <col min="2563" max="2563" width="11.5703125" style="67" customWidth="1"/>
    <col min="2564" max="2564" width="27.5703125" style="67" customWidth="1"/>
    <col min="2565" max="2566" width="20.42578125" style="67" customWidth="1"/>
    <col min="2567" max="2816" width="9.140625" style="67"/>
    <col min="2817" max="2817" width="26.85546875" style="67" customWidth="1"/>
    <col min="2818" max="2818" width="20.85546875" style="67" customWidth="1"/>
    <col min="2819" max="2819" width="11.5703125" style="67" customWidth="1"/>
    <col min="2820" max="2820" width="27.5703125" style="67" customWidth="1"/>
    <col min="2821" max="2822" width="20.42578125" style="67" customWidth="1"/>
    <col min="2823" max="3072" width="9.140625" style="67"/>
    <col min="3073" max="3073" width="26.85546875" style="67" customWidth="1"/>
    <col min="3074" max="3074" width="20.85546875" style="67" customWidth="1"/>
    <col min="3075" max="3075" width="11.5703125" style="67" customWidth="1"/>
    <col min="3076" max="3076" width="27.5703125" style="67" customWidth="1"/>
    <col min="3077" max="3078" width="20.42578125" style="67" customWidth="1"/>
    <col min="3079" max="3328" width="9.140625" style="67"/>
    <col min="3329" max="3329" width="26.85546875" style="67" customWidth="1"/>
    <col min="3330" max="3330" width="20.85546875" style="67" customWidth="1"/>
    <col min="3331" max="3331" width="11.5703125" style="67" customWidth="1"/>
    <col min="3332" max="3332" width="27.5703125" style="67" customWidth="1"/>
    <col min="3333" max="3334" width="20.42578125" style="67" customWidth="1"/>
    <col min="3335" max="3584" width="9.140625" style="67"/>
    <col min="3585" max="3585" width="26.85546875" style="67" customWidth="1"/>
    <col min="3586" max="3586" width="20.85546875" style="67" customWidth="1"/>
    <col min="3587" max="3587" width="11.5703125" style="67" customWidth="1"/>
    <col min="3588" max="3588" width="27.5703125" style="67" customWidth="1"/>
    <col min="3589" max="3590" width="20.42578125" style="67" customWidth="1"/>
    <col min="3591" max="3840" width="9.140625" style="67"/>
    <col min="3841" max="3841" width="26.85546875" style="67" customWidth="1"/>
    <col min="3842" max="3842" width="20.85546875" style="67" customWidth="1"/>
    <col min="3843" max="3843" width="11.5703125" style="67" customWidth="1"/>
    <col min="3844" max="3844" width="27.5703125" style="67" customWidth="1"/>
    <col min="3845" max="3846" width="20.42578125" style="67" customWidth="1"/>
    <col min="3847" max="4096" width="9.140625" style="67"/>
    <col min="4097" max="4097" width="26.85546875" style="67" customWidth="1"/>
    <col min="4098" max="4098" width="20.85546875" style="67" customWidth="1"/>
    <col min="4099" max="4099" width="11.5703125" style="67" customWidth="1"/>
    <col min="4100" max="4100" width="27.5703125" style="67" customWidth="1"/>
    <col min="4101" max="4102" width="20.42578125" style="67" customWidth="1"/>
    <col min="4103" max="4352" width="9.140625" style="67"/>
    <col min="4353" max="4353" width="26.85546875" style="67" customWidth="1"/>
    <col min="4354" max="4354" width="20.85546875" style="67" customWidth="1"/>
    <col min="4355" max="4355" width="11.5703125" style="67" customWidth="1"/>
    <col min="4356" max="4356" width="27.5703125" style="67" customWidth="1"/>
    <col min="4357" max="4358" width="20.42578125" style="67" customWidth="1"/>
    <col min="4359" max="4608" width="9.140625" style="67"/>
    <col min="4609" max="4609" width="26.85546875" style="67" customWidth="1"/>
    <col min="4610" max="4610" width="20.85546875" style="67" customWidth="1"/>
    <col min="4611" max="4611" width="11.5703125" style="67" customWidth="1"/>
    <col min="4612" max="4612" width="27.5703125" style="67" customWidth="1"/>
    <col min="4613" max="4614" width="20.42578125" style="67" customWidth="1"/>
    <col min="4615" max="4864" width="9.140625" style="67"/>
    <col min="4865" max="4865" width="26.85546875" style="67" customWidth="1"/>
    <col min="4866" max="4866" width="20.85546875" style="67" customWidth="1"/>
    <col min="4867" max="4867" width="11.5703125" style="67" customWidth="1"/>
    <col min="4868" max="4868" width="27.5703125" style="67" customWidth="1"/>
    <col min="4869" max="4870" width="20.42578125" style="67" customWidth="1"/>
    <col min="4871" max="5120" width="9.140625" style="67"/>
    <col min="5121" max="5121" width="26.85546875" style="67" customWidth="1"/>
    <col min="5122" max="5122" width="20.85546875" style="67" customWidth="1"/>
    <col min="5123" max="5123" width="11.5703125" style="67" customWidth="1"/>
    <col min="5124" max="5124" width="27.5703125" style="67" customWidth="1"/>
    <col min="5125" max="5126" width="20.42578125" style="67" customWidth="1"/>
    <col min="5127" max="5376" width="9.140625" style="67"/>
    <col min="5377" max="5377" width="26.85546875" style="67" customWidth="1"/>
    <col min="5378" max="5378" width="20.85546875" style="67" customWidth="1"/>
    <col min="5379" max="5379" width="11.5703125" style="67" customWidth="1"/>
    <col min="5380" max="5380" width="27.5703125" style="67" customWidth="1"/>
    <col min="5381" max="5382" width="20.42578125" style="67" customWidth="1"/>
    <col min="5383" max="5632" width="9.140625" style="67"/>
    <col min="5633" max="5633" width="26.85546875" style="67" customWidth="1"/>
    <col min="5634" max="5634" width="20.85546875" style="67" customWidth="1"/>
    <col min="5635" max="5635" width="11.5703125" style="67" customWidth="1"/>
    <col min="5636" max="5636" width="27.5703125" style="67" customWidth="1"/>
    <col min="5637" max="5638" width="20.42578125" style="67" customWidth="1"/>
    <col min="5639" max="5888" width="9.140625" style="67"/>
    <col min="5889" max="5889" width="26.85546875" style="67" customWidth="1"/>
    <col min="5890" max="5890" width="20.85546875" style="67" customWidth="1"/>
    <col min="5891" max="5891" width="11.5703125" style="67" customWidth="1"/>
    <col min="5892" max="5892" width="27.5703125" style="67" customWidth="1"/>
    <col min="5893" max="5894" width="20.42578125" style="67" customWidth="1"/>
    <col min="5895" max="6144" width="9.140625" style="67"/>
    <col min="6145" max="6145" width="26.85546875" style="67" customWidth="1"/>
    <col min="6146" max="6146" width="20.85546875" style="67" customWidth="1"/>
    <col min="6147" max="6147" width="11.5703125" style="67" customWidth="1"/>
    <col min="6148" max="6148" width="27.5703125" style="67" customWidth="1"/>
    <col min="6149" max="6150" width="20.42578125" style="67" customWidth="1"/>
    <col min="6151" max="6400" width="9.140625" style="67"/>
    <col min="6401" max="6401" width="26.85546875" style="67" customWidth="1"/>
    <col min="6402" max="6402" width="20.85546875" style="67" customWidth="1"/>
    <col min="6403" max="6403" width="11.5703125" style="67" customWidth="1"/>
    <col min="6404" max="6404" width="27.5703125" style="67" customWidth="1"/>
    <col min="6405" max="6406" width="20.42578125" style="67" customWidth="1"/>
    <col min="6407" max="6656" width="9.140625" style="67"/>
    <col min="6657" max="6657" width="26.85546875" style="67" customWidth="1"/>
    <col min="6658" max="6658" width="20.85546875" style="67" customWidth="1"/>
    <col min="6659" max="6659" width="11.5703125" style="67" customWidth="1"/>
    <col min="6660" max="6660" width="27.5703125" style="67" customWidth="1"/>
    <col min="6661" max="6662" width="20.42578125" style="67" customWidth="1"/>
    <col min="6663" max="6912" width="9.140625" style="67"/>
    <col min="6913" max="6913" width="26.85546875" style="67" customWidth="1"/>
    <col min="6914" max="6914" width="20.85546875" style="67" customWidth="1"/>
    <col min="6915" max="6915" width="11.5703125" style="67" customWidth="1"/>
    <col min="6916" max="6916" width="27.5703125" style="67" customWidth="1"/>
    <col min="6917" max="6918" width="20.42578125" style="67" customWidth="1"/>
    <col min="6919" max="7168" width="9.140625" style="67"/>
    <col min="7169" max="7169" width="26.85546875" style="67" customWidth="1"/>
    <col min="7170" max="7170" width="20.85546875" style="67" customWidth="1"/>
    <col min="7171" max="7171" width="11.5703125" style="67" customWidth="1"/>
    <col min="7172" max="7172" width="27.5703125" style="67" customWidth="1"/>
    <col min="7173" max="7174" width="20.42578125" style="67" customWidth="1"/>
    <col min="7175" max="7424" width="9.140625" style="67"/>
    <col min="7425" max="7425" width="26.85546875" style="67" customWidth="1"/>
    <col min="7426" max="7426" width="20.85546875" style="67" customWidth="1"/>
    <col min="7427" max="7427" width="11.5703125" style="67" customWidth="1"/>
    <col min="7428" max="7428" width="27.5703125" style="67" customWidth="1"/>
    <col min="7429" max="7430" width="20.42578125" style="67" customWidth="1"/>
    <col min="7431" max="7680" width="9.140625" style="67"/>
    <col min="7681" max="7681" width="26.85546875" style="67" customWidth="1"/>
    <col min="7682" max="7682" width="20.85546875" style="67" customWidth="1"/>
    <col min="7683" max="7683" width="11.5703125" style="67" customWidth="1"/>
    <col min="7684" max="7684" width="27.5703125" style="67" customWidth="1"/>
    <col min="7685" max="7686" width="20.42578125" style="67" customWidth="1"/>
    <col min="7687" max="7936" width="9.140625" style="67"/>
    <col min="7937" max="7937" width="26.85546875" style="67" customWidth="1"/>
    <col min="7938" max="7938" width="20.85546875" style="67" customWidth="1"/>
    <col min="7939" max="7939" width="11.5703125" style="67" customWidth="1"/>
    <col min="7940" max="7940" width="27.5703125" style="67" customWidth="1"/>
    <col min="7941" max="7942" width="20.42578125" style="67" customWidth="1"/>
    <col min="7943" max="8192" width="9.140625" style="67"/>
    <col min="8193" max="8193" width="26.85546875" style="67" customWidth="1"/>
    <col min="8194" max="8194" width="20.85546875" style="67" customWidth="1"/>
    <col min="8195" max="8195" width="11.5703125" style="67" customWidth="1"/>
    <col min="8196" max="8196" width="27.5703125" style="67" customWidth="1"/>
    <col min="8197" max="8198" width="20.42578125" style="67" customWidth="1"/>
    <col min="8199" max="8448" width="9.140625" style="67"/>
    <col min="8449" max="8449" width="26.85546875" style="67" customWidth="1"/>
    <col min="8450" max="8450" width="20.85546875" style="67" customWidth="1"/>
    <col min="8451" max="8451" width="11.5703125" style="67" customWidth="1"/>
    <col min="8452" max="8452" width="27.5703125" style="67" customWidth="1"/>
    <col min="8453" max="8454" width="20.42578125" style="67" customWidth="1"/>
    <col min="8455" max="8704" width="9.140625" style="67"/>
    <col min="8705" max="8705" width="26.85546875" style="67" customWidth="1"/>
    <col min="8706" max="8706" width="20.85546875" style="67" customWidth="1"/>
    <col min="8707" max="8707" width="11.5703125" style="67" customWidth="1"/>
    <col min="8708" max="8708" width="27.5703125" style="67" customWidth="1"/>
    <col min="8709" max="8710" width="20.42578125" style="67" customWidth="1"/>
    <col min="8711" max="8960" width="9.140625" style="67"/>
    <col min="8961" max="8961" width="26.85546875" style="67" customWidth="1"/>
    <col min="8962" max="8962" width="20.85546875" style="67" customWidth="1"/>
    <col min="8963" max="8963" width="11.5703125" style="67" customWidth="1"/>
    <col min="8964" max="8964" width="27.5703125" style="67" customWidth="1"/>
    <col min="8965" max="8966" width="20.42578125" style="67" customWidth="1"/>
    <col min="8967" max="9216" width="9.140625" style="67"/>
    <col min="9217" max="9217" width="26.85546875" style="67" customWidth="1"/>
    <col min="9218" max="9218" width="20.85546875" style="67" customWidth="1"/>
    <col min="9219" max="9219" width="11.5703125" style="67" customWidth="1"/>
    <col min="9220" max="9220" width="27.5703125" style="67" customWidth="1"/>
    <col min="9221" max="9222" width="20.42578125" style="67" customWidth="1"/>
    <col min="9223" max="9472" width="9.140625" style="67"/>
    <col min="9473" max="9473" width="26.85546875" style="67" customWidth="1"/>
    <col min="9474" max="9474" width="20.85546875" style="67" customWidth="1"/>
    <col min="9475" max="9475" width="11.5703125" style="67" customWidth="1"/>
    <col min="9476" max="9476" width="27.5703125" style="67" customWidth="1"/>
    <col min="9477" max="9478" width="20.42578125" style="67" customWidth="1"/>
    <col min="9479" max="9728" width="9.140625" style="67"/>
    <col min="9729" max="9729" width="26.85546875" style="67" customWidth="1"/>
    <col min="9730" max="9730" width="20.85546875" style="67" customWidth="1"/>
    <col min="9731" max="9731" width="11.5703125" style="67" customWidth="1"/>
    <col min="9732" max="9732" width="27.5703125" style="67" customWidth="1"/>
    <col min="9733" max="9734" width="20.42578125" style="67" customWidth="1"/>
    <col min="9735" max="9984" width="9.140625" style="67"/>
    <col min="9985" max="9985" width="26.85546875" style="67" customWidth="1"/>
    <col min="9986" max="9986" width="20.85546875" style="67" customWidth="1"/>
    <col min="9987" max="9987" width="11.5703125" style="67" customWidth="1"/>
    <col min="9988" max="9988" width="27.5703125" style="67" customWidth="1"/>
    <col min="9989" max="9990" width="20.42578125" style="67" customWidth="1"/>
    <col min="9991" max="10240" width="9.140625" style="67"/>
    <col min="10241" max="10241" width="26.85546875" style="67" customWidth="1"/>
    <col min="10242" max="10242" width="20.85546875" style="67" customWidth="1"/>
    <col min="10243" max="10243" width="11.5703125" style="67" customWidth="1"/>
    <col min="10244" max="10244" width="27.5703125" style="67" customWidth="1"/>
    <col min="10245" max="10246" width="20.42578125" style="67" customWidth="1"/>
    <col min="10247" max="10496" width="9.140625" style="67"/>
    <col min="10497" max="10497" width="26.85546875" style="67" customWidth="1"/>
    <col min="10498" max="10498" width="20.85546875" style="67" customWidth="1"/>
    <col min="10499" max="10499" width="11.5703125" style="67" customWidth="1"/>
    <col min="10500" max="10500" width="27.5703125" style="67" customWidth="1"/>
    <col min="10501" max="10502" width="20.42578125" style="67" customWidth="1"/>
    <col min="10503" max="10752" width="9.140625" style="67"/>
    <col min="10753" max="10753" width="26.85546875" style="67" customWidth="1"/>
    <col min="10754" max="10754" width="20.85546875" style="67" customWidth="1"/>
    <col min="10755" max="10755" width="11.5703125" style="67" customWidth="1"/>
    <col min="10756" max="10756" width="27.5703125" style="67" customWidth="1"/>
    <col min="10757" max="10758" width="20.42578125" style="67" customWidth="1"/>
    <col min="10759" max="11008" width="9.140625" style="67"/>
    <col min="11009" max="11009" width="26.85546875" style="67" customWidth="1"/>
    <col min="11010" max="11010" width="20.85546875" style="67" customWidth="1"/>
    <col min="11011" max="11011" width="11.5703125" style="67" customWidth="1"/>
    <col min="11012" max="11012" width="27.5703125" style="67" customWidth="1"/>
    <col min="11013" max="11014" width="20.42578125" style="67" customWidth="1"/>
    <col min="11015" max="11264" width="9.140625" style="67"/>
    <col min="11265" max="11265" width="26.85546875" style="67" customWidth="1"/>
    <col min="11266" max="11266" width="20.85546875" style="67" customWidth="1"/>
    <col min="11267" max="11267" width="11.5703125" style="67" customWidth="1"/>
    <col min="11268" max="11268" width="27.5703125" style="67" customWidth="1"/>
    <col min="11269" max="11270" width="20.42578125" style="67" customWidth="1"/>
    <col min="11271" max="11520" width="9.140625" style="67"/>
    <col min="11521" max="11521" width="26.85546875" style="67" customWidth="1"/>
    <col min="11522" max="11522" width="20.85546875" style="67" customWidth="1"/>
    <col min="11523" max="11523" width="11.5703125" style="67" customWidth="1"/>
    <col min="11524" max="11524" width="27.5703125" style="67" customWidth="1"/>
    <col min="11525" max="11526" width="20.42578125" style="67" customWidth="1"/>
    <col min="11527" max="11776" width="9.140625" style="67"/>
    <col min="11777" max="11777" width="26.85546875" style="67" customWidth="1"/>
    <col min="11778" max="11778" width="20.85546875" style="67" customWidth="1"/>
    <col min="11779" max="11779" width="11.5703125" style="67" customWidth="1"/>
    <col min="11780" max="11780" width="27.5703125" style="67" customWidth="1"/>
    <col min="11781" max="11782" width="20.42578125" style="67" customWidth="1"/>
    <col min="11783" max="12032" width="9.140625" style="67"/>
    <col min="12033" max="12033" width="26.85546875" style="67" customWidth="1"/>
    <col min="12034" max="12034" width="20.85546875" style="67" customWidth="1"/>
    <col min="12035" max="12035" width="11.5703125" style="67" customWidth="1"/>
    <col min="12036" max="12036" width="27.5703125" style="67" customWidth="1"/>
    <col min="12037" max="12038" width="20.42578125" style="67" customWidth="1"/>
    <col min="12039" max="12288" width="9.140625" style="67"/>
    <col min="12289" max="12289" width="26.85546875" style="67" customWidth="1"/>
    <col min="12290" max="12290" width="20.85546875" style="67" customWidth="1"/>
    <col min="12291" max="12291" width="11.5703125" style="67" customWidth="1"/>
    <col min="12292" max="12292" width="27.5703125" style="67" customWidth="1"/>
    <col min="12293" max="12294" width="20.42578125" style="67" customWidth="1"/>
    <col min="12295" max="12544" width="9.140625" style="67"/>
    <col min="12545" max="12545" width="26.85546875" style="67" customWidth="1"/>
    <col min="12546" max="12546" width="20.85546875" style="67" customWidth="1"/>
    <col min="12547" max="12547" width="11.5703125" style="67" customWidth="1"/>
    <col min="12548" max="12548" width="27.5703125" style="67" customWidth="1"/>
    <col min="12549" max="12550" width="20.42578125" style="67" customWidth="1"/>
    <col min="12551" max="12800" width="9.140625" style="67"/>
    <col min="12801" max="12801" width="26.85546875" style="67" customWidth="1"/>
    <col min="12802" max="12802" width="20.85546875" style="67" customWidth="1"/>
    <col min="12803" max="12803" width="11.5703125" style="67" customWidth="1"/>
    <col min="12804" max="12804" width="27.5703125" style="67" customWidth="1"/>
    <col min="12805" max="12806" width="20.42578125" style="67" customWidth="1"/>
    <col min="12807" max="13056" width="9.140625" style="67"/>
    <col min="13057" max="13057" width="26.85546875" style="67" customWidth="1"/>
    <col min="13058" max="13058" width="20.85546875" style="67" customWidth="1"/>
    <col min="13059" max="13059" width="11.5703125" style="67" customWidth="1"/>
    <col min="13060" max="13060" width="27.5703125" style="67" customWidth="1"/>
    <col min="13061" max="13062" width="20.42578125" style="67" customWidth="1"/>
    <col min="13063" max="13312" width="9.140625" style="67"/>
    <col min="13313" max="13313" width="26.85546875" style="67" customWidth="1"/>
    <col min="13314" max="13314" width="20.85546875" style="67" customWidth="1"/>
    <col min="13315" max="13315" width="11.5703125" style="67" customWidth="1"/>
    <col min="13316" max="13316" width="27.5703125" style="67" customWidth="1"/>
    <col min="13317" max="13318" width="20.42578125" style="67" customWidth="1"/>
    <col min="13319" max="13568" width="9.140625" style="67"/>
    <col min="13569" max="13569" width="26.85546875" style="67" customWidth="1"/>
    <col min="13570" max="13570" width="20.85546875" style="67" customWidth="1"/>
    <col min="13571" max="13571" width="11.5703125" style="67" customWidth="1"/>
    <col min="13572" max="13572" width="27.5703125" style="67" customWidth="1"/>
    <col min="13573" max="13574" width="20.42578125" style="67" customWidth="1"/>
    <col min="13575" max="13824" width="9.140625" style="67"/>
    <col min="13825" max="13825" width="26.85546875" style="67" customWidth="1"/>
    <col min="13826" max="13826" width="20.85546875" style="67" customWidth="1"/>
    <col min="13827" max="13827" width="11.5703125" style="67" customWidth="1"/>
    <col min="13828" max="13828" width="27.5703125" style="67" customWidth="1"/>
    <col min="13829" max="13830" width="20.42578125" style="67" customWidth="1"/>
    <col min="13831" max="14080" width="9.140625" style="67"/>
    <col min="14081" max="14081" width="26.85546875" style="67" customWidth="1"/>
    <col min="14082" max="14082" width="20.85546875" style="67" customWidth="1"/>
    <col min="14083" max="14083" width="11.5703125" style="67" customWidth="1"/>
    <col min="14084" max="14084" width="27.5703125" style="67" customWidth="1"/>
    <col min="14085" max="14086" width="20.42578125" style="67" customWidth="1"/>
    <col min="14087" max="14336" width="9.140625" style="67"/>
    <col min="14337" max="14337" width="26.85546875" style="67" customWidth="1"/>
    <col min="14338" max="14338" width="20.85546875" style="67" customWidth="1"/>
    <col min="14339" max="14339" width="11.5703125" style="67" customWidth="1"/>
    <col min="14340" max="14340" width="27.5703125" style="67" customWidth="1"/>
    <col min="14341" max="14342" width="20.42578125" style="67" customWidth="1"/>
    <col min="14343" max="14592" width="9.140625" style="67"/>
    <col min="14593" max="14593" width="26.85546875" style="67" customWidth="1"/>
    <col min="14594" max="14594" width="20.85546875" style="67" customWidth="1"/>
    <col min="14595" max="14595" width="11.5703125" style="67" customWidth="1"/>
    <col min="14596" max="14596" width="27.5703125" style="67" customWidth="1"/>
    <col min="14597" max="14598" width="20.42578125" style="67" customWidth="1"/>
    <col min="14599" max="14848" width="9.140625" style="67"/>
    <col min="14849" max="14849" width="26.85546875" style="67" customWidth="1"/>
    <col min="14850" max="14850" width="20.85546875" style="67" customWidth="1"/>
    <col min="14851" max="14851" width="11.5703125" style="67" customWidth="1"/>
    <col min="14852" max="14852" width="27.5703125" style="67" customWidth="1"/>
    <col min="14853" max="14854" width="20.42578125" style="67" customWidth="1"/>
    <col min="14855" max="15104" width="9.140625" style="67"/>
    <col min="15105" max="15105" width="26.85546875" style="67" customWidth="1"/>
    <col min="15106" max="15106" width="20.85546875" style="67" customWidth="1"/>
    <col min="15107" max="15107" width="11.5703125" style="67" customWidth="1"/>
    <col min="15108" max="15108" width="27.5703125" style="67" customWidth="1"/>
    <col min="15109" max="15110" width="20.42578125" style="67" customWidth="1"/>
    <col min="15111" max="15360" width="9.140625" style="67"/>
    <col min="15361" max="15361" width="26.85546875" style="67" customWidth="1"/>
    <col min="15362" max="15362" width="20.85546875" style="67" customWidth="1"/>
    <col min="15363" max="15363" width="11.5703125" style="67" customWidth="1"/>
    <col min="15364" max="15364" width="27.5703125" style="67" customWidth="1"/>
    <col min="15365" max="15366" width="20.42578125" style="67" customWidth="1"/>
    <col min="15367" max="15616" width="9.140625" style="67"/>
    <col min="15617" max="15617" width="26.85546875" style="67" customWidth="1"/>
    <col min="15618" max="15618" width="20.85546875" style="67" customWidth="1"/>
    <col min="15619" max="15619" width="11.5703125" style="67" customWidth="1"/>
    <col min="15620" max="15620" width="27.5703125" style="67" customWidth="1"/>
    <col min="15621" max="15622" width="20.42578125" style="67" customWidth="1"/>
    <col min="15623" max="15872" width="9.140625" style="67"/>
    <col min="15873" max="15873" width="26.85546875" style="67" customWidth="1"/>
    <col min="15874" max="15874" width="20.85546875" style="67" customWidth="1"/>
    <col min="15875" max="15875" width="11.5703125" style="67" customWidth="1"/>
    <col min="15876" max="15876" width="27.5703125" style="67" customWidth="1"/>
    <col min="15877" max="15878" width="20.42578125" style="67" customWidth="1"/>
    <col min="15879" max="16128" width="9.140625" style="67"/>
    <col min="16129" max="16129" width="26.85546875" style="67" customWidth="1"/>
    <col min="16130" max="16130" width="20.85546875" style="67" customWidth="1"/>
    <col min="16131" max="16131" width="11.5703125" style="67" customWidth="1"/>
    <col min="16132" max="16132" width="27.5703125" style="67" customWidth="1"/>
    <col min="16133" max="16134" width="20.42578125" style="67" customWidth="1"/>
    <col min="16135" max="16384" width="9.140625" style="67"/>
  </cols>
  <sheetData>
    <row r="1" spans="1:6" ht="155.25" customHeight="1">
      <c r="A1" s="259" t="s">
        <v>461</v>
      </c>
      <c r="B1" s="259"/>
      <c r="C1" s="259"/>
      <c r="D1" s="259"/>
      <c r="E1" s="259"/>
    </row>
    <row r="2" spans="1:6" ht="18" customHeight="1">
      <c r="A2" s="260" t="s">
        <v>114</v>
      </c>
      <c r="B2" s="260"/>
      <c r="C2" s="260"/>
      <c r="D2" s="260"/>
      <c r="E2" s="260"/>
    </row>
    <row r="3" spans="1:6" customFormat="1">
      <c r="A3" s="25" t="s">
        <v>1</v>
      </c>
      <c r="B3" s="68"/>
      <c r="C3" s="68"/>
      <c r="D3" s="68"/>
      <c r="E3" s="69" t="s">
        <v>145</v>
      </c>
      <c r="F3" s="67"/>
    </row>
    <row r="4" spans="1:6">
      <c r="A4" s="70" t="s">
        <v>115</v>
      </c>
      <c r="B4" s="70" t="s">
        <v>116</v>
      </c>
      <c r="C4" s="70" t="s">
        <v>117</v>
      </c>
      <c r="D4" s="70" t="s">
        <v>118</v>
      </c>
      <c r="E4" s="71" t="s">
        <v>119</v>
      </c>
    </row>
    <row r="5" spans="1:6" ht="28.9" customHeight="1">
      <c r="A5" s="72" t="s">
        <v>94</v>
      </c>
      <c r="B5" s="73" t="s">
        <v>128</v>
      </c>
      <c r="C5" s="73" t="s">
        <v>120</v>
      </c>
      <c r="D5" s="73" t="s">
        <v>129</v>
      </c>
      <c r="E5" s="74"/>
    </row>
    <row r="6" spans="1:6" ht="28.9" customHeight="1">
      <c r="A6" s="73" t="s">
        <v>122</v>
      </c>
      <c r="B6" s="73" t="s">
        <v>463</v>
      </c>
      <c r="C6" s="73" t="s">
        <v>120</v>
      </c>
      <c r="D6" s="73" t="s">
        <v>129</v>
      </c>
      <c r="E6" s="74"/>
    </row>
    <row r="7" spans="1:6" ht="28.9" customHeight="1">
      <c r="A7" s="73" t="s">
        <v>122</v>
      </c>
      <c r="B7" s="73" t="s">
        <v>124</v>
      </c>
      <c r="C7" s="73" t="s">
        <v>120</v>
      </c>
      <c r="D7" s="73" t="s">
        <v>125</v>
      </c>
      <c r="E7" s="74"/>
    </row>
    <row r="8" spans="1:6" ht="28.9" customHeight="1">
      <c r="A8" s="73" t="s">
        <v>122</v>
      </c>
      <c r="B8" s="73" t="s">
        <v>464</v>
      </c>
      <c r="C8" s="73" t="s">
        <v>120</v>
      </c>
      <c r="D8" s="73" t="s">
        <v>125</v>
      </c>
      <c r="E8" s="74"/>
    </row>
    <row r="9" spans="1:6" ht="28.9" customHeight="1">
      <c r="A9" s="73" t="s">
        <v>122</v>
      </c>
      <c r="B9" s="73" t="s">
        <v>126</v>
      </c>
      <c r="C9" s="73" t="s">
        <v>120</v>
      </c>
      <c r="D9" s="73" t="s">
        <v>121</v>
      </c>
      <c r="E9" s="74"/>
    </row>
    <row r="10" spans="1:6" ht="28.9" customHeight="1">
      <c r="A10" s="72" t="s">
        <v>73</v>
      </c>
      <c r="B10" s="73" t="s">
        <v>464</v>
      </c>
      <c r="C10" s="73" t="s">
        <v>120</v>
      </c>
      <c r="D10" s="73" t="s">
        <v>125</v>
      </c>
      <c r="E10" s="74"/>
    </row>
    <row r="11" spans="1:6" ht="28.9" customHeight="1">
      <c r="A11" s="73" t="s">
        <v>71</v>
      </c>
      <c r="B11" s="73" t="s">
        <v>130</v>
      </c>
      <c r="C11" s="73" t="s">
        <v>120</v>
      </c>
      <c r="D11" s="73" t="s">
        <v>121</v>
      </c>
      <c r="E11" s="74"/>
    </row>
    <row r="12" spans="1:6" ht="28.9" customHeight="1">
      <c r="A12" s="72" t="s">
        <v>131</v>
      </c>
      <c r="B12" s="73" t="s">
        <v>132</v>
      </c>
      <c r="C12" s="73" t="s">
        <v>127</v>
      </c>
      <c r="D12" s="73" t="s">
        <v>121</v>
      </c>
      <c r="E12" s="74"/>
    </row>
    <row r="13" spans="1:6" ht="28.9" customHeight="1">
      <c r="A13" s="72" t="s">
        <v>133</v>
      </c>
      <c r="B13" s="73" t="s">
        <v>465</v>
      </c>
      <c r="C13" s="73" t="s">
        <v>120</v>
      </c>
      <c r="D13" s="73" t="s">
        <v>123</v>
      </c>
      <c r="E13" s="74"/>
    </row>
    <row r="14" spans="1:6" ht="28.9" customHeight="1">
      <c r="A14" s="72" t="s">
        <v>134</v>
      </c>
      <c r="B14" s="73" t="s">
        <v>137</v>
      </c>
      <c r="C14" s="73" t="s">
        <v>138</v>
      </c>
      <c r="D14" s="73" t="s">
        <v>121</v>
      </c>
      <c r="E14" s="74"/>
    </row>
    <row r="15" spans="1:6" ht="28.9" customHeight="1">
      <c r="A15" s="72" t="s">
        <v>135</v>
      </c>
      <c r="B15" s="73" t="s">
        <v>136</v>
      </c>
      <c r="C15" s="73" t="s">
        <v>127</v>
      </c>
      <c r="D15" s="73" t="s">
        <v>121</v>
      </c>
      <c r="E15" s="74"/>
    </row>
    <row r="16" spans="1:6" ht="28.9" customHeight="1">
      <c r="A16" s="72" t="s">
        <v>135</v>
      </c>
      <c r="B16" s="73" t="s">
        <v>137</v>
      </c>
      <c r="C16" s="73" t="s">
        <v>138</v>
      </c>
      <c r="D16" s="73" t="s">
        <v>121</v>
      </c>
      <c r="E16" s="74"/>
    </row>
    <row r="17" spans="1:6" ht="28.9" customHeight="1">
      <c r="A17" s="72" t="s">
        <v>135</v>
      </c>
      <c r="B17" s="73" t="s">
        <v>466</v>
      </c>
      <c r="C17" s="73" t="s">
        <v>141</v>
      </c>
      <c r="D17" s="73" t="s">
        <v>121</v>
      </c>
      <c r="E17" s="74"/>
    </row>
    <row r="18" spans="1:6" ht="28.9" customHeight="1">
      <c r="A18" s="72" t="s">
        <v>139</v>
      </c>
      <c r="B18" s="73" t="s">
        <v>140</v>
      </c>
      <c r="C18" s="73" t="s">
        <v>141</v>
      </c>
      <c r="D18" s="73" t="s">
        <v>121</v>
      </c>
      <c r="E18" s="74"/>
    </row>
    <row r="19" spans="1:6" ht="28.9" customHeight="1">
      <c r="A19" s="72" t="s">
        <v>74</v>
      </c>
      <c r="B19" s="73" t="s">
        <v>142</v>
      </c>
      <c r="C19" s="73" t="s">
        <v>467</v>
      </c>
      <c r="D19" s="73" t="s">
        <v>123</v>
      </c>
      <c r="E19" s="74"/>
    </row>
    <row r="20" spans="1:6" ht="28.9" hidden="1" customHeight="1">
      <c r="A20" s="72"/>
      <c r="B20" s="73"/>
      <c r="C20" s="73"/>
      <c r="D20" s="73"/>
      <c r="E20" s="74"/>
    </row>
    <row r="21" spans="1:6" ht="28.9" hidden="1" customHeight="1">
      <c r="A21" s="72"/>
      <c r="B21" s="73"/>
      <c r="C21" s="73"/>
      <c r="D21" s="73"/>
      <c r="E21" s="74"/>
    </row>
    <row r="22" spans="1:6" ht="28.9" hidden="1" customHeight="1">
      <c r="A22" s="72"/>
      <c r="B22" s="73"/>
      <c r="C22" s="73"/>
      <c r="D22" s="73"/>
      <c r="E22" s="74"/>
    </row>
    <row r="23" spans="1:6" ht="28.9" hidden="1" customHeight="1">
      <c r="A23" s="72"/>
      <c r="B23" s="73"/>
      <c r="C23" s="73"/>
      <c r="D23" s="73"/>
      <c r="E23" s="74"/>
    </row>
    <row r="24" spans="1:6" ht="28.9" hidden="1" customHeight="1">
      <c r="A24" s="72"/>
      <c r="B24" s="73"/>
      <c r="C24" s="73"/>
      <c r="D24" s="73"/>
      <c r="E24" s="74"/>
    </row>
    <row r="25" spans="1:6">
      <c r="A25" s="68"/>
      <c r="B25" s="68"/>
      <c r="C25" s="68"/>
      <c r="D25" s="68"/>
    </row>
    <row r="26" spans="1:6" ht="15.75">
      <c r="A26" s="75" t="s">
        <v>94</v>
      </c>
      <c r="B26" s="75"/>
      <c r="C26" s="75"/>
      <c r="D26" s="53" t="s">
        <v>235</v>
      </c>
    </row>
    <row r="27" spans="1:6" ht="157.5" customHeight="1">
      <c r="A27" s="259" t="s">
        <v>461</v>
      </c>
      <c r="B27" s="259"/>
      <c r="C27" s="259"/>
      <c r="D27" s="259"/>
      <c r="E27" s="259"/>
    </row>
    <row r="28" spans="1:6" ht="18" customHeight="1">
      <c r="A28" s="260" t="s">
        <v>143</v>
      </c>
      <c r="B28" s="260"/>
      <c r="C28" s="260"/>
      <c r="D28" s="260"/>
      <c r="E28" s="260"/>
    </row>
    <row r="29" spans="1:6">
      <c r="A29" s="68"/>
      <c r="B29" s="68"/>
      <c r="C29" s="68"/>
      <c r="D29" s="68"/>
    </row>
    <row r="30" spans="1:6" customFormat="1">
      <c r="A30" s="25" t="s">
        <v>1</v>
      </c>
      <c r="B30" s="68"/>
      <c r="C30" s="68"/>
      <c r="D30" s="68"/>
      <c r="E30" s="76" t="s">
        <v>145</v>
      </c>
      <c r="F30" s="67"/>
    </row>
    <row r="31" spans="1:6">
      <c r="A31" s="70" t="s">
        <v>115</v>
      </c>
      <c r="B31" s="70" t="s">
        <v>116</v>
      </c>
      <c r="C31" s="70" t="s">
        <v>117</v>
      </c>
      <c r="D31" s="70" t="s">
        <v>118</v>
      </c>
      <c r="E31" s="77"/>
    </row>
    <row r="32" spans="1:6" ht="34.5" customHeight="1">
      <c r="A32" s="72" t="s">
        <v>94</v>
      </c>
      <c r="B32" s="73" t="s">
        <v>128</v>
      </c>
      <c r="C32" s="73" t="s">
        <v>120</v>
      </c>
      <c r="D32" s="73" t="s">
        <v>129</v>
      </c>
    </row>
    <row r="33" spans="1:5" ht="34.5" customHeight="1">
      <c r="A33" s="73" t="s">
        <v>122</v>
      </c>
      <c r="B33" s="73" t="s">
        <v>463</v>
      </c>
      <c r="C33" s="73" t="s">
        <v>120</v>
      </c>
      <c r="D33" s="73" t="s">
        <v>129</v>
      </c>
    </row>
    <row r="34" spans="1:5" ht="34.5" customHeight="1">
      <c r="A34" s="73" t="s">
        <v>122</v>
      </c>
      <c r="B34" s="73" t="s">
        <v>124</v>
      </c>
      <c r="C34" s="73" t="s">
        <v>120</v>
      </c>
      <c r="D34" s="73" t="s">
        <v>125</v>
      </c>
    </row>
    <row r="35" spans="1:5" ht="34.5" customHeight="1">
      <c r="A35" s="73" t="s">
        <v>122</v>
      </c>
      <c r="B35" s="73" t="s">
        <v>464</v>
      </c>
      <c r="C35" s="73" t="s">
        <v>120</v>
      </c>
      <c r="D35" s="73" t="s">
        <v>125</v>
      </c>
    </row>
    <row r="36" spans="1:5" ht="34.5" customHeight="1">
      <c r="A36" s="73" t="s">
        <v>122</v>
      </c>
      <c r="B36" s="73" t="s">
        <v>126</v>
      </c>
      <c r="C36" s="73" t="s">
        <v>120</v>
      </c>
      <c r="D36" s="73" t="s">
        <v>121</v>
      </c>
    </row>
    <row r="37" spans="1:5" ht="34.5" customHeight="1">
      <c r="A37" s="72" t="s">
        <v>73</v>
      </c>
      <c r="B37" s="73" t="s">
        <v>464</v>
      </c>
      <c r="C37" s="73" t="s">
        <v>120</v>
      </c>
      <c r="D37" s="73" t="s">
        <v>125</v>
      </c>
    </row>
    <row r="38" spans="1:5" ht="34.5" customHeight="1">
      <c r="A38" s="73" t="s">
        <v>71</v>
      </c>
      <c r="B38" s="73" t="s">
        <v>130</v>
      </c>
      <c r="C38" s="73" t="s">
        <v>120</v>
      </c>
      <c r="D38" s="73" t="s">
        <v>121</v>
      </c>
    </row>
    <row r="39" spans="1:5" ht="34.5" customHeight="1">
      <c r="A39" s="72" t="s">
        <v>131</v>
      </c>
      <c r="B39" s="73" t="s">
        <v>132</v>
      </c>
      <c r="C39" s="73" t="s">
        <v>127</v>
      </c>
      <c r="D39" s="73" t="s">
        <v>121</v>
      </c>
    </row>
    <row r="40" spans="1:5" ht="34.5" customHeight="1">
      <c r="A40" s="72" t="s">
        <v>133</v>
      </c>
      <c r="B40" s="73" t="s">
        <v>465</v>
      </c>
      <c r="C40" s="73" t="s">
        <v>120</v>
      </c>
      <c r="D40" s="73" t="s">
        <v>123</v>
      </c>
    </row>
    <row r="41" spans="1:5" ht="34.5" customHeight="1">
      <c r="A41" s="72" t="s">
        <v>134</v>
      </c>
      <c r="B41" s="73" t="s">
        <v>137</v>
      </c>
      <c r="C41" s="73" t="s">
        <v>138</v>
      </c>
      <c r="D41" s="73" t="s">
        <v>121</v>
      </c>
    </row>
    <row r="42" spans="1:5" ht="34.5" customHeight="1">
      <c r="A42" s="72" t="s">
        <v>135</v>
      </c>
      <c r="B42" s="73" t="s">
        <v>136</v>
      </c>
      <c r="C42" s="73" t="s">
        <v>127</v>
      </c>
      <c r="D42" s="73" t="s">
        <v>121</v>
      </c>
    </row>
    <row r="43" spans="1:5" ht="34.5" customHeight="1">
      <c r="A43" s="72" t="s">
        <v>135</v>
      </c>
      <c r="B43" s="73" t="s">
        <v>137</v>
      </c>
      <c r="C43" s="73" t="s">
        <v>138</v>
      </c>
      <c r="D43" s="73" t="s">
        <v>121</v>
      </c>
    </row>
    <row r="44" spans="1:5" ht="34.5" customHeight="1">
      <c r="A44" s="72" t="s">
        <v>135</v>
      </c>
      <c r="B44" s="73" t="s">
        <v>466</v>
      </c>
      <c r="C44" s="73" t="s">
        <v>141</v>
      </c>
      <c r="D44" s="73" t="s">
        <v>121</v>
      </c>
    </row>
    <row r="45" spans="1:5" ht="34.5" customHeight="1">
      <c r="A45" s="72" t="s">
        <v>74</v>
      </c>
      <c r="B45" s="73" t="s">
        <v>142</v>
      </c>
      <c r="C45" s="73" t="s">
        <v>467</v>
      </c>
      <c r="D45" s="73" t="s">
        <v>123</v>
      </c>
    </row>
    <row r="46" spans="1:5">
      <c r="A46" s="68"/>
      <c r="B46" s="68"/>
      <c r="C46" s="68"/>
      <c r="D46" s="68"/>
    </row>
    <row r="47" spans="1:5" ht="15.75">
      <c r="A47" s="75" t="s">
        <v>94</v>
      </c>
      <c r="B47" s="75"/>
      <c r="C47" s="75"/>
      <c r="D47" s="53" t="s">
        <v>235</v>
      </c>
      <c r="E47" s="75"/>
    </row>
    <row r="48" spans="1:5" ht="15.75">
      <c r="A48" s="75"/>
      <c r="B48" s="75"/>
      <c r="C48" s="75"/>
      <c r="D48" s="53"/>
      <c r="E48" s="75"/>
    </row>
    <row r="49" spans="1:5" ht="15.75">
      <c r="A49" s="75" t="s">
        <v>71</v>
      </c>
      <c r="B49" s="75"/>
      <c r="C49" s="75"/>
      <c r="D49" s="53" t="s">
        <v>95</v>
      </c>
      <c r="E49" s="75"/>
    </row>
  </sheetData>
  <protectedRanges>
    <protectedRange sqref="D48" name="Диапазон1_3_1_1_3_11_1_1_3_1_1_2_1_3_3_1_1_4_1_1_2_1_1"/>
    <protectedRange sqref="D49" name="Диапазон1_3_1_1_3_11_1_1_3_1_1_2_1_3_3_1_1_4_1_1_2_1_1_1"/>
    <protectedRange sqref="D26 D47" name="Диапазон1_3_1_1_3_11_1_1_3_1_1_2_1_3_3_1_1_4_1_1_2_1_2"/>
  </protectedRanges>
  <mergeCells count="4">
    <mergeCell ref="A1:E1"/>
    <mergeCell ref="A2:E2"/>
    <mergeCell ref="A27:E27"/>
    <mergeCell ref="A28:E28"/>
  </mergeCells>
  <pageMargins left="0.70866141732283472" right="0.70866141732283472" top="0.59055118110236227" bottom="0.74803149606299213" header="0.31496062992125984" footer="0.31496062992125984"/>
  <pageSetup paperSize="9" scale="78" fitToHeight="0" orientation="portrait" r:id="rId1"/>
  <rowBreaks count="1" manualBreakCount="1">
    <brk id="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Z16"/>
  <sheetViews>
    <sheetView view="pageBreakPreview" zoomScale="75" zoomScaleSheetLayoutView="75" workbookViewId="0">
      <selection activeCell="K14" sqref="K14"/>
    </sheetView>
  </sheetViews>
  <sheetFormatPr defaultRowHeight="15"/>
  <cols>
    <col min="1" max="1" width="4.85546875" customWidth="1"/>
    <col min="2" max="2" width="5.85546875" hidden="1" customWidth="1"/>
    <col min="3" max="3" width="5.42578125" hidden="1" customWidth="1"/>
    <col min="4" max="4" width="22" customWidth="1"/>
    <col min="5" max="5" width="10.5703125" customWidth="1"/>
    <col min="6" max="6" width="6.85546875" customWidth="1"/>
    <col min="7" max="7" width="42.140625" customWidth="1"/>
    <col min="8" max="8" width="10" customWidth="1"/>
    <col min="9" max="9" width="14.140625" customWidth="1"/>
    <col min="10" max="10" width="12.7109375" hidden="1" customWidth="1"/>
    <col min="11" max="11" width="18.425781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39" customHeight="1">
      <c r="A1" s="206" t="s">
        <v>163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21" customHeight="1">
      <c r="A2" s="207" t="s">
        <v>164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spans="1:26" ht="22.5" customHeight="1">
      <c r="A3" s="208" t="s">
        <v>75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</row>
    <row r="4" spans="1:26" ht="22.5" customHeight="1">
      <c r="A4" s="209" t="s">
        <v>76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20.25" customHeight="1">
      <c r="A5" s="210" t="s">
        <v>234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20.25" customHeight="1">
      <c r="A6" s="214" t="s">
        <v>144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 spans="1:26" ht="19.149999999999999" customHeight="1">
      <c r="A7" s="217" t="s">
        <v>238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9.149999999999999" customHeight="1"/>
    <row r="9" spans="1:26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4"/>
      <c r="Q9" s="33"/>
      <c r="R9" s="31"/>
      <c r="S9" s="34"/>
      <c r="T9" s="33"/>
      <c r="U9" s="33"/>
      <c r="V9" s="33"/>
      <c r="W9" s="33"/>
      <c r="X9" s="33"/>
      <c r="Y9" s="35" t="s">
        <v>145</v>
      </c>
      <c r="Z9" s="36"/>
    </row>
    <row r="10" spans="1:26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82</v>
      </c>
      <c r="M10" s="213"/>
      <c r="N10" s="213"/>
      <c r="O10" s="213" t="s">
        <v>83</v>
      </c>
      <c r="P10" s="213"/>
      <c r="Q10" s="213"/>
      <c r="R10" s="213" t="s">
        <v>98</v>
      </c>
      <c r="S10" s="213"/>
      <c r="T10" s="213"/>
      <c r="U10" s="216" t="s">
        <v>85</v>
      </c>
      <c r="V10" s="216" t="s">
        <v>86</v>
      </c>
      <c r="W10" s="218" t="s">
        <v>87</v>
      </c>
      <c r="X10" s="219" t="s">
        <v>88</v>
      </c>
      <c r="Y10" s="211" t="s">
        <v>89</v>
      </c>
      <c r="Z10" s="212" t="s">
        <v>90</v>
      </c>
    </row>
    <row r="11" spans="1:26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216"/>
      <c r="V11" s="216"/>
      <c r="W11" s="218"/>
      <c r="X11" s="219"/>
      <c r="Y11" s="211"/>
      <c r="Z11" s="212"/>
    </row>
    <row r="12" spans="1:26" ht="50.45" customHeight="1">
      <c r="A12" s="41">
        <v>1</v>
      </c>
      <c r="B12" s="42"/>
      <c r="C12" s="11"/>
      <c r="D12" s="120" t="s">
        <v>216</v>
      </c>
      <c r="E12" s="81" t="s">
        <v>146</v>
      </c>
      <c r="F12" s="82" t="s">
        <v>13</v>
      </c>
      <c r="G12" s="121" t="s">
        <v>224</v>
      </c>
      <c r="H12" s="78" t="s">
        <v>147</v>
      </c>
      <c r="I12" s="79" t="s">
        <v>148</v>
      </c>
      <c r="J12" s="79" t="s">
        <v>149</v>
      </c>
      <c r="K12" s="80" t="s">
        <v>28</v>
      </c>
      <c r="L12" s="46">
        <v>112.5</v>
      </c>
      <c r="M12" s="47">
        <f>L12/1.9-IF($U12=1,0.5,IF($U12=2,3,0))</f>
        <v>59.21052631578948</v>
      </c>
      <c r="N12" s="48">
        <f>RANK(M12,M$12:M$12,0)</f>
        <v>1</v>
      </c>
      <c r="O12" s="46">
        <v>113.5</v>
      </c>
      <c r="P12" s="47">
        <f>O12/1.9-IF($U12=1,0.5,IF($U12=2,3,0))</f>
        <v>59.736842105263158</v>
      </c>
      <c r="Q12" s="48">
        <f>RANK(P12,P$12:P$12,0)</f>
        <v>1</v>
      </c>
      <c r="R12" s="46">
        <v>110.5</v>
      </c>
      <c r="S12" s="47">
        <f>R12/1.9-IF($U12=1,0.5,IF($U12=2,3,0))</f>
        <v>58.15789473684211</v>
      </c>
      <c r="T12" s="48">
        <f>RANK(S12,S$12:S$12,0)</f>
        <v>1</v>
      </c>
      <c r="U12" s="37"/>
      <c r="V12" s="49"/>
      <c r="W12" s="46">
        <f>L12+O12+R12</f>
        <v>336.5</v>
      </c>
      <c r="X12" s="47"/>
      <c r="Y12" s="47">
        <f>ROUND(SUM(M12,P12,S12)/3,3)</f>
        <v>59.034999999999997</v>
      </c>
      <c r="Z12" s="50" t="s">
        <v>93</v>
      </c>
    </row>
    <row r="13" spans="1:26" ht="38.25" customHeight="1"/>
    <row r="14" spans="1:26" ht="33" customHeight="1">
      <c r="D14" s="24" t="s">
        <v>94</v>
      </c>
      <c r="E14" s="24"/>
      <c r="F14" s="24"/>
      <c r="G14" s="24"/>
      <c r="H14" s="51"/>
      <c r="I14" s="52"/>
      <c r="J14" s="51"/>
      <c r="K14" s="53" t="s">
        <v>235</v>
      </c>
    </row>
    <row r="15" spans="1:26" ht="33" customHeight="1">
      <c r="D15" s="24"/>
      <c r="E15" s="24"/>
      <c r="F15" s="24"/>
      <c r="G15" s="24"/>
      <c r="H15" s="51"/>
      <c r="I15" s="52"/>
      <c r="J15" s="51"/>
      <c r="K15" s="53"/>
    </row>
    <row r="16" spans="1:26" ht="33" customHeight="1">
      <c r="D16" s="24" t="s">
        <v>71</v>
      </c>
      <c r="E16" s="24"/>
      <c r="F16" s="24"/>
      <c r="G16" s="24"/>
      <c r="H16" s="24"/>
      <c r="I16" s="24"/>
      <c r="J16" s="24"/>
      <c r="K16" s="53" t="s">
        <v>95</v>
      </c>
    </row>
  </sheetData>
  <protectedRanges>
    <protectedRange sqref="K14:K15" name="Диапазон1_3_1_1_3_11_1_1_3_1_1_2_1_3_3_1_1_4_1_1_2_1"/>
    <protectedRange sqref="K16" name="Диапазон1_3_1_1_3_11_1_1_3_1_1_2_1_3_3_1_1_4_1_1_2_1_1"/>
  </protectedRanges>
  <mergeCells count="26">
    <mergeCell ref="G10:G11"/>
    <mergeCell ref="H10:H11"/>
    <mergeCell ref="I10:I11"/>
    <mergeCell ref="W10:W11"/>
    <mergeCell ref="X10:X11"/>
    <mergeCell ref="Y10:Y11"/>
    <mergeCell ref="Z10:Z11"/>
    <mergeCell ref="K10:K11"/>
    <mergeCell ref="L10:N10"/>
    <mergeCell ref="A6:Z6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A1:Z1"/>
    <mergeCell ref="A2:Z2"/>
    <mergeCell ref="A3:Z3"/>
    <mergeCell ref="A4:Z4"/>
    <mergeCell ref="A5:Z5"/>
  </mergeCells>
  <pageMargins left="0.19685039370078741" right="0.15748031496062992" top="0.28000000000000003" bottom="0.59055118110236227" header="0.23622047244094491" footer="0.15748031496062992"/>
  <pageSetup paperSize="9" scale="67" orientation="landscape" r:id="rId1"/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Z18"/>
  <sheetViews>
    <sheetView view="pageBreakPreview" topLeftCell="A4" zoomScale="75" zoomScaleSheetLayoutView="75" workbookViewId="0">
      <selection activeCell="K16" sqref="K16"/>
    </sheetView>
  </sheetViews>
  <sheetFormatPr defaultRowHeight="15"/>
  <cols>
    <col min="1" max="1" width="4.85546875" customWidth="1"/>
    <col min="2" max="2" width="5.85546875" hidden="1" customWidth="1"/>
    <col min="3" max="3" width="5.42578125" hidden="1" customWidth="1"/>
    <col min="4" max="4" width="22" customWidth="1"/>
    <col min="5" max="5" width="8.28515625" customWidth="1"/>
    <col min="6" max="6" width="6.85546875" customWidth="1"/>
    <col min="7" max="7" width="42.140625" customWidth="1"/>
    <col min="8" max="8" width="10" customWidth="1"/>
    <col min="9" max="9" width="14.140625" customWidth="1"/>
    <col min="10" max="10" width="12.7109375" hidden="1" customWidth="1"/>
    <col min="11" max="11" width="20.8554687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45" customHeight="1">
      <c r="A1" s="206" t="s">
        <v>165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21" customHeight="1">
      <c r="A2" s="207" t="s">
        <v>164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spans="1:26" ht="22.5" customHeight="1">
      <c r="A3" s="208" t="s">
        <v>75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</row>
    <row r="4" spans="1:26" ht="22.5" customHeight="1">
      <c r="A4" s="209" t="s">
        <v>76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20.25" customHeight="1">
      <c r="A5" s="210" t="s">
        <v>291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20.25" customHeight="1">
      <c r="A6" s="214" t="s">
        <v>166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 spans="1:26" ht="19.149999999999999" customHeight="1">
      <c r="A7" s="217" t="s">
        <v>238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9.149999999999999" customHeight="1"/>
    <row r="9" spans="1:26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4"/>
      <c r="Q9" s="33"/>
      <c r="R9" s="31"/>
      <c r="S9" s="34"/>
      <c r="T9" s="33"/>
      <c r="U9" s="33"/>
      <c r="V9" s="33"/>
      <c r="W9" s="33"/>
      <c r="X9" s="33"/>
      <c r="Y9" s="35" t="s">
        <v>145</v>
      </c>
      <c r="Z9" s="36"/>
    </row>
    <row r="10" spans="1:26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82</v>
      </c>
      <c r="M10" s="213"/>
      <c r="N10" s="213"/>
      <c r="O10" s="213" t="s">
        <v>83</v>
      </c>
      <c r="P10" s="213"/>
      <c r="Q10" s="213"/>
      <c r="R10" s="213" t="s">
        <v>98</v>
      </c>
      <c r="S10" s="213"/>
      <c r="T10" s="213"/>
      <c r="U10" s="216" t="s">
        <v>85</v>
      </c>
      <c r="V10" s="216" t="s">
        <v>86</v>
      </c>
      <c r="W10" s="218" t="s">
        <v>87</v>
      </c>
      <c r="X10" s="219" t="s">
        <v>88</v>
      </c>
      <c r="Y10" s="211" t="s">
        <v>89</v>
      </c>
      <c r="Z10" s="212" t="s">
        <v>90</v>
      </c>
    </row>
    <row r="11" spans="1:26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216"/>
      <c r="V11" s="216"/>
      <c r="W11" s="218"/>
      <c r="X11" s="219"/>
      <c r="Y11" s="211"/>
      <c r="Z11" s="212"/>
    </row>
    <row r="12" spans="1:26" ht="50.45" customHeight="1">
      <c r="A12" s="41">
        <v>1</v>
      </c>
      <c r="B12" s="42"/>
      <c r="C12" s="11"/>
      <c r="D12" s="120" t="s">
        <v>245</v>
      </c>
      <c r="E12" s="113" t="s">
        <v>151</v>
      </c>
      <c r="F12" s="114" t="s">
        <v>13</v>
      </c>
      <c r="G12" s="121" t="s">
        <v>247</v>
      </c>
      <c r="H12" s="113" t="s">
        <v>152</v>
      </c>
      <c r="I12" s="114" t="s">
        <v>153</v>
      </c>
      <c r="J12" s="114" t="s">
        <v>68</v>
      </c>
      <c r="K12" s="115" t="s">
        <v>69</v>
      </c>
      <c r="L12" s="46">
        <v>124.5</v>
      </c>
      <c r="M12" s="47">
        <f>L12/1.9-IF($U12=1,0.5,IF($U12=2,3,0))</f>
        <v>65.526315789473685</v>
      </c>
      <c r="N12" s="48">
        <f>RANK(M12,M$12:M$14,0)</f>
        <v>1</v>
      </c>
      <c r="O12" s="46">
        <v>121.5</v>
      </c>
      <c r="P12" s="47">
        <f>O12/1.9-IF($U12=1,0.5,IF($U12=2,3,0))</f>
        <v>63.947368421052637</v>
      </c>
      <c r="Q12" s="48">
        <f>RANK(P12,P$12:P$14,0)</f>
        <v>1</v>
      </c>
      <c r="R12" s="46">
        <v>113</v>
      </c>
      <c r="S12" s="47">
        <f>R12/1.9-IF($U12=1,0.5,IF($U12=2,3,0))</f>
        <v>59.473684210526315</v>
      </c>
      <c r="T12" s="48">
        <f>RANK(S12,S$12:S$14,0)</f>
        <v>3</v>
      </c>
      <c r="U12" s="37"/>
      <c r="V12" s="49"/>
      <c r="W12" s="46">
        <f>L12+O12+R12</f>
        <v>359</v>
      </c>
      <c r="X12" s="47"/>
      <c r="Y12" s="47">
        <f>ROUND(SUM(M12,P12,S12)/3,3)</f>
        <v>62.981999999999999</v>
      </c>
      <c r="Z12" s="50" t="s">
        <v>93</v>
      </c>
    </row>
    <row r="13" spans="1:26" ht="50.45" customHeight="1">
      <c r="A13" s="41">
        <v>2</v>
      </c>
      <c r="B13" s="42"/>
      <c r="C13" s="11"/>
      <c r="D13" s="120" t="s">
        <v>246</v>
      </c>
      <c r="E13" s="113"/>
      <c r="F13" s="114" t="s">
        <v>13</v>
      </c>
      <c r="G13" s="121" t="s">
        <v>248</v>
      </c>
      <c r="H13" s="113" t="s">
        <v>154</v>
      </c>
      <c r="I13" s="114" t="s">
        <v>150</v>
      </c>
      <c r="J13" s="114" t="s">
        <v>155</v>
      </c>
      <c r="K13" s="115" t="s">
        <v>67</v>
      </c>
      <c r="L13" s="46">
        <v>115.5</v>
      </c>
      <c r="M13" s="47">
        <f t="shared" ref="M13:M14" si="0">L13/1.9-IF($U13=1,0.5,IF($U13=2,3,0))</f>
        <v>60.789473684210527</v>
      </c>
      <c r="N13" s="48">
        <f>RANK(M13,M$12:M$14,0)</f>
        <v>2</v>
      </c>
      <c r="O13" s="46">
        <v>109.5</v>
      </c>
      <c r="P13" s="47">
        <f t="shared" ref="P13:P14" si="1">O13/1.9-IF($U13=1,0.5,IF($U13=2,3,0))</f>
        <v>57.631578947368425</v>
      </c>
      <c r="Q13" s="48">
        <f>RANK(P13,P$12:P$14,0)</f>
        <v>3</v>
      </c>
      <c r="R13" s="46">
        <v>115</v>
      </c>
      <c r="S13" s="47">
        <f t="shared" ref="S13:S14" si="2">R13/1.9-IF($U13=1,0.5,IF($U13=2,3,0))</f>
        <v>60.526315789473685</v>
      </c>
      <c r="T13" s="48">
        <f>RANK(S13,S$12:S$14,0)</f>
        <v>1</v>
      </c>
      <c r="U13" s="37"/>
      <c r="V13" s="49"/>
      <c r="W13" s="46">
        <f>L13+O13+R13</f>
        <v>340</v>
      </c>
      <c r="X13" s="47"/>
      <c r="Y13" s="47">
        <f>ROUND(SUM(M13,P13,S13)/3,3)</f>
        <v>59.649000000000001</v>
      </c>
      <c r="Z13" s="50" t="s">
        <v>93</v>
      </c>
    </row>
    <row r="14" spans="1:26" ht="50.45" customHeight="1">
      <c r="A14" s="41">
        <v>3</v>
      </c>
      <c r="B14" s="42"/>
      <c r="C14" s="11"/>
      <c r="D14" s="120" t="s">
        <v>245</v>
      </c>
      <c r="E14" s="113" t="s">
        <v>151</v>
      </c>
      <c r="F14" s="114" t="s">
        <v>13</v>
      </c>
      <c r="G14" s="121" t="s">
        <v>249</v>
      </c>
      <c r="H14" s="113" t="s">
        <v>156</v>
      </c>
      <c r="I14" s="114" t="s">
        <v>157</v>
      </c>
      <c r="J14" s="114" t="s">
        <v>68</v>
      </c>
      <c r="K14" s="115" t="s">
        <v>69</v>
      </c>
      <c r="L14" s="46">
        <v>106</v>
      </c>
      <c r="M14" s="47">
        <f t="shared" si="0"/>
        <v>55.789473684210527</v>
      </c>
      <c r="N14" s="48">
        <f>RANK(M14,M$12:M$14,0)</f>
        <v>3</v>
      </c>
      <c r="O14" s="46">
        <v>117</v>
      </c>
      <c r="P14" s="47">
        <f t="shared" si="1"/>
        <v>61.578947368421055</v>
      </c>
      <c r="Q14" s="48">
        <f>RANK(P14,P$12:P$14,0)</f>
        <v>2</v>
      </c>
      <c r="R14" s="46">
        <v>114</v>
      </c>
      <c r="S14" s="47">
        <f t="shared" si="2"/>
        <v>60</v>
      </c>
      <c r="T14" s="48">
        <f>RANK(S14,S$12:S$14,0)</f>
        <v>2</v>
      </c>
      <c r="U14" s="37"/>
      <c r="V14" s="49"/>
      <c r="W14" s="46">
        <f>L14+O14+R14</f>
        <v>337</v>
      </c>
      <c r="X14" s="47"/>
      <c r="Y14" s="47">
        <f>ROUND(SUM(M14,P14,S14)/3,3)</f>
        <v>59.122999999999998</v>
      </c>
      <c r="Z14" s="50" t="s">
        <v>93</v>
      </c>
    </row>
    <row r="15" spans="1:26" ht="38.25" customHeight="1"/>
    <row r="16" spans="1:26" ht="33" customHeight="1">
      <c r="D16" s="24" t="s">
        <v>94</v>
      </c>
      <c r="E16" s="24"/>
      <c r="F16" s="24"/>
      <c r="G16" s="24"/>
      <c r="H16" s="51"/>
      <c r="I16" s="52"/>
      <c r="J16" s="51"/>
      <c r="K16" s="53" t="s">
        <v>235</v>
      </c>
    </row>
    <row r="17" spans="4:11" ht="33" customHeight="1">
      <c r="D17" s="24"/>
      <c r="E17" s="24"/>
      <c r="F17" s="24"/>
      <c r="G17" s="24"/>
      <c r="H17" s="51"/>
      <c r="I17" s="52"/>
      <c r="J17" s="51"/>
      <c r="K17" s="53"/>
    </row>
    <row r="18" spans="4:11" ht="33" customHeight="1">
      <c r="D18" s="24" t="s">
        <v>71</v>
      </c>
      <c r="E18" s="24"/>
      <c r="F18" s="24"/>
      <c r="G18" s="24"/>
      <c r="H18" s="24"/>
      <c r="I18" s="24"/>
      <c r="J18" s="24"/>
      <c r="K18" s="53" t="s">
        <v>95</v>
      </c>
    </row>
  </sheetData>
  <protectedRanges>
    <protectedRange sqref="K17" name="Диапазон1_3_1_1_3_11_1_1_3_1_1_2_1_3_3_1_1_4_1_1_2_1"/>
    <protectedRange sqref="K18" name="Диапазон1_3_1_1_3_11_1_1_3_1_1_2_1_3_3_1_1_4_1_1_2_1_1"/>
    <protectedRange sqref="K16" name="Диапазон1_3_1_1_3_11_1_1_3_1_1_2_1_3_3_1_1_4_1_1_2_1_2"/>
  </protectedRanges>
  <mergeCells count="26">
    <mergeCell ref="A1:Z1"/>
    <mergeCell ref="A2:Z2"/>
    <mergeCell ref="A3:Z3"/>
    <mergeCell ref="A4:Z4"/>
    <mergeCell ref="A5:Z5"/>
    <mergeCell ref="Y10:Y11"/>
    <mergeCell ref="Z10:Z11"/>
    <mergeCell ref="K10:K11"/>
    <mergeCell ref="L10:N10"/>
    <mergeCell ref="A6:Z6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W10:W11"/>
    <mergeCell ref="X10:X11"/>
  </mergeCells>
  <pageMargins left="0.19685039370078741" right="0.15748031496062992" top="0.28000000000000003" bottom="0.59055118110236227" header="0.23622047244094491" footer="0.15748031496062992"/>
  <pageSetup paperSize="9" scale="67" orientation="landscape" r:id="rId1"/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Z16"/>
  <sheetViews>
    <sheetView view="pageBreakPreview" zoomScale="75" zoomScaleSheetLayoutView="75" workbookViewId="0">
      <selection activeCell="K14" sqref="K14"/>
    </sheetView>
  </sheetViews>
  <sheetFormatPr defaultRowHeight="15"/>
  <cols>
    <col min="1" max="1" width="4.85546875" customWidth="1"/>
    <col min="2" max="2" width="5.85546875" hidden="1" customWidth="1"/>
    <col min="3" max="3" width="5.42578125" hidden="1" customWidth="1"/>
    <col min="4" max="4" width="22" customWidth="1"/>
    <col min="5" max="5" width="10.140625" customWidth="1"/>
    <col min="6" max="6" width="6.85546875" customWidth="1"/>
    <col min="7" max="7" width="42.140625" customWidth="1"/>
    <col min="8" max="8" width="10" customWidth="1"/>
    <col min="9" max="9" width="14.140625" customWidth="1"/>
    <col min="10" max="10" width="12.7109375" hidden="1" customWidth="1"/>
    <col min="11" max="11" width="18.42578125" customWidth="1"/>
    <col min="12" max="12" width="6.140625" customWidth="1"/>
    <col min="13" max="13" width="9.140625" customWidth="1"/>
    <col min="14" max="14" width="3.7109375" customWidth="1"/>
    <col min="15" max="15" width="6.28515625" customWidth="1"/>
    <col min="16" max="16" width="8.85546875" customWidth="1"/>
    <col min="17" max="17" width="3.7109375" customWidth="1"/>
    <col min="18" max="18" width="6.28515625" customWidth="1"/>
    <col min="19" max="19" width="8.85546875" customWidth="1"/>
    <col min="20" max="20" width="3.7109375" customWidth="1"/>
    <col min="21" max="21" width="4.85546875" customWidth="1"/>
    <col min="22" max="22" width="4.85546875" hidden="1" customWidth="1"/>
    <col min="23" max="23" width="6.42578125" customWidth="1"/>
    <col min="24" max="24" width="6.28515625" hidden="1" customWidth="1"/>
    <col min="25" max="25" width="8.7109375" customWidth="1"/>
    <col min="26" max="26" width="7.5703125" customWidth="1"/>
  </cols>
  <sheetData>
    <row r="1" spans="1:26" ht="51" customHeight="1">
      <c r="A1" s="206" t="s">
        <v>163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</row>
    <row r="2" spans="1:26" ht="21" customHeight="1">
      <c r="A2" s="207" t="s">
        <v>164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</row>
    <row r="3" spans="1:26" ht="22.5" customHeight="1">
      <c r="A3" s="208" t="s">
        <v>75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</row>
    <row r="4" spans="1:26" ht="22.5" customHeight="1">
      <c r="A4" s="209" t="s">
        <v>76</v>
      </c>
      <c r="B4" s="209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20.25" customHeight="1">
      <c r="A5" s="210" t="s">
        <v>252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</row>
    <row r="6" spans="1:26" ht="20.25" customHeight="1">
      <c r="A6" s="214" t="s">
        <v>166</v>
      </c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 spans="1:26" ht="19.149999999999999" customHeight="1">
      <c r="A7" s="217" t="s">
        <v>238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</row>
    <row r="8" spans="1:26" ht="19.149999999999999" customHeight="1"/>
    <row r="9" spans="1:26" ht="15" customHeight="1">
      <c r="A9" s="25" t="s">
        <v>1</v>
      </c>
      <c r="B9" s="26"/>
      <c r="C9" s="26"/>
      <c r="D9" s="27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4"/>
      <c r="Q9" s="33"/>
      <c r="R9" s="31"/>
      <c r="S9" s="34"/>
      <c r="T9" s="33"/>
      <c r="U9" s="33"/>
      <c r="V9" s="33"/>
      <c r="W9" s="33"/>
      <c r="X9" s="33"/>
      <c r="Y9" s="35" t="s">
        <v>145</v>
      </c>
      <c r="Z9" s="36"/>
    </row>
    <row r="10" spans="1:26" ht="20.100000000000001" customHeight="1">
      <c r="A10" s="218" t="s">
        <v>79</v>
      </c>
      <c r="B10" s="216"/>
      <c r="C10" s="216" t="s">
        <v>3</v>
      </c>
      <c r="D10" s="212" t="s">
        <v>80</v>
      </c>
      <c r="E10" s="212" t="s">
        <v>5</v>
      </c>
      <c r="F10" s="218" t="s">
        <v>6</v>
      </c>
      <c r="G10" s="212" t="s">
        <v>81</v>
      </c>
      <c r="H10" s="212" t="s">
        <v>5</v>
      </c>
      <c r="I10" s="212" t="s">
        <v>8</v>
      </c>
      <c r="J10" s="37"/>
      <c r="K10" s="212" t="s">
        <v>10</v>
      </c>
      <c r="L10" s="213" t="s">
        <v>82</v>
      </c>
      <c r="M10" s="213"/>
      <c r="N10" s="213"/>
      <c r="O10" s="213" t="s">
        <v>83</v>
      </c>
      <c r="P10" s="213"/>
      <c r="Q10" s="213"/>
      <c r="R10" s="213" t="s">
        <v>98</v>
      </c>
      <c r="S10" s="213"/>
      <c r="T10" s="213"/>
      <c r="U10" s="216" t="s">
        <v>85</v>
      </c>
      <c r="V10" s="216" t="s">
        <v>86</v>
      </c>
      <c r="W10" s="218" t="s">
        <v>87</v>
      </c>
      <c r="X10" s="219" t="s">
        <v>88</v>
      </c>
      <c r="Y10" s="211" t="s">
        <v>89</v>
      </c>
      <c r="Z10" s="212" t="s">
        <v>90</v>
      </c>
    </row>
    <row r="11" spans="1:26" ht="39.950000000000003" customHeight="1">
      <c r="A11" s="218"/>
      <c r="B11" s="216"/>
      <c r="C11" s="216"/>
      <c r="D11" s="212"/>
      <c r="E11" s="212"/>
      <c r="F11" s="218"/>
      <c r="G11" s="212"/>
      <c r="H11" s="212"/>
      <c r="I11" s="212"/>
      <c r="J11" s="37"/>
      <c r="K11" s="212"/>
      <c r="L11" s="38" t="s">
        <v>91</v>
      </c>
      <c r="M11" s="39" t="s">
        <v>92</v>
      </c>
      <c r="N11" s="40" t="s">
        <v>79</v>
      </c>
      <c r="O11" s="38" t="s">
        <v>91</v>
      </c>
      <c r="P11" s="39" t="s">
        <v>92</v>
      </c>
      <c r="Q11" s="40" t="s">
        <v>79</v>
      </c>
      <c r="R11" s="38" t="s">
        <v>91</v>
      </c>
      <c r="S11" s="39" t="s">
        <v>92</v>
      </c>
      <c r="T11" s="40" t="s">
        <v>79</v>
      </c>
      <c r="U11" s="216"/>
      <c r="V11" s="216"/>
      <c r="W11" s="218"/>
      <c r="X11" s="219"/>
      <c r="Y11" s="211"/>
      <c r="Z11" s="212"/>
    </row>
    <row r="12" spans="1:26" ht="50.45" customHeight="1">
      <c r="A12" s="41">
        <v>1</v>
      </c>
      <c r="B12" s="42"/>
      <c r="C12" s="11"/>
      <c r="D12" s="8" t="s">
        <v>250</v>
      </c>
      <c r="E12" s="81" t="s">
        <v>158</v>
      </c>
      <c r="F12" s="82" t="s">
        <v>13</v>
      </c>
      <c r="G12" s="121" t="s">
        <v>251</v>
      </c>
      <c r="H12" s="81" t="s">
        <v>159</v>
      </c>
      <c r="I12" s="82" t="s">
        <v>160</v>
      </c>
      <c r="J12" s="82" t="s">
        <v>161</v>
      </c>
      <c r="K12" s="83" t="s">
        <v>162</v>
      </c>
      <c r="L12" s="46">
        <v>123</v>
      </c>
      <c r="M12" s="47">
        <f>L12/1.9-IF($U12=1,0.5,IF($U12=2,3,0))</f>
        <v>64.736842105263165</v>
      </c>
      <c r="N12" s="48">
        <f>RANK(M12,M$12:M$12,0)</f>
        <v>1</v>
      </c>
      <c r="O12" s="46">
        <v>120.5</v>
      </c>
      <c r="P12" s="47">
        <f>O12/1.9-IF($U12=1,0.5,IF($U12=2,3,0))</f>
        <v>63.421052631578952</v>
      </c>
      <c r="Q12" s="48">
        <f>RANK(P12,P$12:P$12,0)</f>
        <v>1</v>
      </c>
      <c r="R12" s="46">
        <v>117.5</v>
      </c>
      <c r="S12" s="47">
        <f>R12/1.9-IF($U12=1,0.5,IF($U12=2,3,0))</f>
        <v>61.842105263157897</v>
      </c>
      <c r="T12" s="48">
        <f>RANK(S12,S$12:S$12,0)</f>
        <v>1</v>
      </c>
      <c r="U12" s="37"/>
      <c r="V12" s="49"/>
      <c r="W12" s="46">
        <f>L12+O12+R12</f>
        <v>361</v>
      </c>
      <c r="X12" s="47"/>
      <c r="Y12" s="47">
        <f>ROUND(SUM(M12,P12,S12)/3,3)</f>
        <v>63.332999999999998</v>
      </c>
      <c r="Z12" s="50" t="s">
        <v>93</v>
      </c>
    </row>
    <row r="13" spans="1:26" ht="38.25" customHeight="1"/>
    <row r="14" spans="1:26" ht="33" customHeight="1">
      <c r="D14" s="24" t="s">
        <v>94</v>
      </c>
      <c r="E14" s="24"/>
      <c r="F14" s="24"/>
      <c r="G14" s="24"/>
      <c r="H14" s="51"/>
      <c r="I14" s="52"/>
      <c r="J14" s="51"/>
      <c r="K14" s="53" t="s">
        <v>235</v>
      </c>
    </row>
    <row r="15" spans="1:26" ht="33" customHeight="1">
      <c r="D15" s="24"/>
      <c r="E15" s="24"/>
      <c r="F15" s="24"/>
      <c r="G15" s="24"/>
      <c r="H15" s="51"/>
      <c r="I15" s="52"/>
      <c r="J15" s="51"/>
      <c r="K15" s="53"/>
    </row>
    <row r="16" spans="1:26" ht="33" customHeight="1">
      <c r="D16" s="24" t="s">
        <v>71</v>
      </c>
      <c r="E16" s="24"/>
      <c r="F16" s="24"/>
      <c r="G16" s="24"/>
      <c r="H16" s="24"/>
      <c r="I16" s="24"/>
      <c r="J16" s="24"/>
      <c r="K16" s="53" t="s">
        <v>95</v>
      </c>
    </row>
  </sheetData>
  <protectedRanges>
    <protectedRange sqref="K15" name="Диапазон1_3_1_1_3_11_1_1_3_1_1_2_1_3_3_1_1_4_1_1_2_1"/>
    <protectedRange sqref="K16" name="Диапазон1_3_1_1_3_11_1_1_3_1_1_2_1_3_3_1_1_4_1_1_2_1_1"/>
    <protectedRange sqref="K14" name="Диапазон1_3_1_1_3_11_1_1_3_1_1_2_1_3_3_1_1_4_1_1_2_1_2"/>
  </protectedRanges>
  <mergeCells count="26">
    <mergeCell ref="A1:Z1"/>
    <mergeCell ref="A2:Z2"/>
    <mergeCell ref="A3:Z3"/>
    <mergeCell ref="A4:Z4"/>
    <mergeCell ref="A5:Z5"/>
    <mergeCell ref="Y10:Y11"/>
    <mergeCell ref="Z10:Z11"/>
    <mergeCell ref="K10:K11"/>
    <mergeCell ref="L10:N10"/>
    <mergeCell ref="A6:Z6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W10:W11"/>
    <mergeCell ref="X10:X11"/>
  </mergeCells>
  <pageMargins left="0.19685039370078741" right="0.15748031496062992" top="0.28000000000000003" bottom="0.59055118110236227" header="0.23622047244094491" footer="0.15748031496062992"/>
  <pageSetup paperSize="9" scale="67" orientation="landscape" r:id="rId1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N15"/>
  <sheetViews>
    <sheetView view="pageBreakPreview" zoomScaleSheetLayoutView="100" workbookViewId="0">
      <selection activeCell="N10" sqref="N10"/>
    </sheetView>
  </sheetViews>
  <sheetFormatPr defaultColWidth="9.140625" defaultRowHeight="12.75"/>
  <cols>
    <col min="1" max="1" width="5.140625" style="123" customWidth="1"/>
    <col min="2" max="2" width="4.7109375" style="123" hidden="1" customWidth="1"/>
    <col min="3" max="3" width="4.85546875" style="123" hidden="1" customWidth="1"/>
    <col min="4" max="4" width="19.140625" style="123" customWidth="1"/>
    <col min="5" max="5" width="8.28515625" style="123" hidden="1" customWidth="1"/>
    <col min="6" max="6" width="5.140625" style="123" customWidth="1"/>
    <col min="7" max="7" width="34.42578125" style="123" customWidth="1"/>
    <col min="8" max="8" width="9.28515625" style="123" hidden="1" customWidth="1"/>
    <col min="9" max="9" width="16.140625" style="123" hidden="1" customWidth="1"/>
    <col min="10" max="10" width="13.5703125" style="123" hidden="1" customWidth="1"/>
    <col min="11" max="11" width="23.5703125" style="123" customWidth="1"/>
    <col min="12" max="12" width="10.5703125" style="123" customWidth="1"/>
    <col min="13" max="13" width="10.85546875" style="123" customWidth="1"/>
    <col min="14" max="14" width="11.42578125" style="123" customWidth="1"/>
    <col min="15" max="16384" width="9.140625" style="123"/>
  </cols>
  <sheetData>
    <row r="1" spans="1:14" ht="60.75" customHeight="1">
      <c r="A1" s="206" t="s">
        <v>253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</row>
    <row r="2" spans="1:14" ht="19.5" hidden="1" customHeight="1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</row>
    <row r="3" spans="1:14" ht="19.5" customHeight="1">
      <c r="A3" s="220" t="s">
        <v>107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4" ht="19.5" customHeight="1">
      <c r="A4" s="220" t="s">
        <v>254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</row>
    <row r="5" spans="1:14" ht="9" customHeight="1"/>
    <row r="6" spans="1:14" ht="15" customHeight="1">
      <c r="A6" s="25" t="s">
        <v>1</v>
      </c>
      <c r="L6" s="25" t="s">
        <v>293</v>
      </c>
    </row>
    <row r="7" spans="1:14" ht="52.5" customHeight="1">
      <c r="A7" s="218" t="s">
        <v>79</v>
      </c>
      <c r="B7" s="216" t="s">
        <v>3</v>
      </c>
      <c r="C7" s="218" t="s">
        <v>255</v>
      </c>
      <c r="D7" s="212" t="s">
        <v>80</v>
      </c>
      <c r="E7" s="212" t="s">
        <v>5</v>
      </c>
      <c r="F7" s="218" t="s">
        <v>6</v>
      </c>
      <c r="G7" s="212" t="s">
        <v>81</v>
      </c>
      <c r="H7" s="212" t="s">
        <v>5</v>
      </c>
      <c r="I7" s="212" t="s">
        <v>8</v>
      </c>
      <c r="J7" s="37" t="s">
        <v>9</v>
      </c>
      <c r="K7" s="212" t="s">
        <v>256</v>
      </c>
      <c r="L7" s="124" t="s">
        <v>257</v>
      </c>
      <c r="M7" s="124" t="s">
        <v>258</v>
      </c>
      <c r="N7" s="222" t="s">
        <v>292</v>
      </c>
    </row>
    <row r="8" spans="1:14" ht="15.75" customHeight="1">
      <c r="A8" s="218"/>
      <c r="B8" s="216"/>
      <c r="C8" s="218"/>
      <c r="D8" s="212"/>
      <c r="E8" s="212"/>
      <c r="F8" s="218"/>
      <c r="G8" s="212"/>
      <c r="H8" s="212"/>
      <c r="I8" s="212"/>
      <c r="J8" s="37"/>
      <c r="K8" s="212"/>
      <c r="L8" s="125" t="s">
        <v>259</v>
      </c>
      <c r="M8" s="125" t="s">
        <v>259</v>
      </c>
      <c r="N8" s="223"/>
    </row>
    <row r="9" spans="1:14" ht="15.75" customHeight="1">
      <c r="A9" s="218"/>
      <c r="B9" s="216"/>
      <c r="C9" s="218"/>
      <c r="D9" s="212"/>
      <c r="E9" s="212"/>
      <c r="F9" s="218"/>
      <c r="G9" s="212"/>
      <c r="H9" s="212"/>
      <c r="I9" s="212"/>
      <c r="J9" s="37"/>
      <c r="K9" s="212"/>
      <c r="L9" s="126" t="s">
        <v>89</v>
      </c>
      <c r="M9" s="126" t="s">
        <v>89</v>
      </c>
      <c r="N9" s="224"/>
    </row>
    <row r="10" spans="1:14" ht="55.5" customHeight="1">
      <c r="A10" s="41">
        <v>1</v>
      </c>
      <c r="B10" s="42"/>
      <c r="C10" s="11" t="s">
        <v>260</v>
      </c>
      <c r="D10" s="43" t="s">
        <v>242</v>
      </c>
      <c r="E10" s="127"/>
      <c r="F10" s="128" t="s">
        <v>13</v>
      </c>
      <c r="G10" s="44" t="s">
        <v>261</v>
      </c>
      <c r="H10" s="14" t="s">
        <v>154</v>
      </c>
      <c r="I10" s="45" t="s">
        <v>150</v>
      </c>
      <c r="J10" s="15" t="s">
        <v>262</v>
      </c>
      <c r="K10" s="17" t="s">
        <v>67</v>
      </c>
      <c r="L10" s="47">
        <v>61.93</v>
      </c>
      <c r="M10" s="47">
        <v>59.649000000000001</v>
      </c>
      <c r="N10" s="47">
        <f>L10+M10</f>
        <v>121.57900000000001</v>
      </c>
    </row>
    <row r="13" spans="1:14" ht="15.75">
      <c r="D13" s="24" t="s">
        <v>94</v>
      </c>
      <c r="E13" s="24"/>
      <c r="F13" s="24"/>
      <c r="G13" s="24"/>
      <c r="H13" s="51"/>
      <c r="I13" s="52"/>
      <c r="J13" s="51"/>
      <c r="K13" s="53" t="s">
        <v>235</v>
      </c>
    </row>
    <row r="14" spans="1:14" ht="15.75">
      <c r="D14" s="24"/>
      <c r="E14" s="24"/>
      <c r="F14" s="24"/>
      <c r="G14" s="24"/>
      <c r="H14" s="51"/>
      <c r="I14" s="52"/>
      <c r="J14" s="51"/>
      <c r="K14" s="53"/>
    </row>
    <row r="15" spans="1:14" ht="15.75">
      <c r="D15" s="24" t="s">
        <v>71</v>
      </c>
      <c r="E15" s="24"/>
      <c r="F15" s="24"/>
      <c r="G15" s="24"/>
      <c r="H15" s="24"/>
      <c r="I15" s="24"/>
      <c r="J15" s="24"/>
      <c r="K15" s="53" t="s">
        <v>95</v>
      </c>
    </row>
  </sheetData>
  <protectedRanges>
    <protectedRange sqref="K13:K14" name="Диапазон1_3_1_1_3_11_1_1_3_1_1_2_1_3_3_1_1_4_1_1_2_1_2"/>
    <protectedRange sqref="K15" name="Диапазон1_3_1_1_3_11_1_1_3_1_1_2_1_3_3_1_1_4_1_1_2_1_1_1"/>
  </protectedRanges>
  <mergeCells count="15">
    <mergeCell ref="A1:N1"/>
    <mergeCell ref="A3:N3"/>
    <mergeCell ref="A4:N4"/>
    <mergeCell ref="A2:L2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K7:K9"/>
    <mergeCell ref="N7:N9"/>
  </mergeCells>
  <conditionalFormatting sqref="D10 G10:I10 K10">
    <cfRule type="expression" dxfId="181" priority="12" stopIfTrue="1">
      <formula>#REF!=2018</formula>
    </cfRule>
  </conditionalFormatting>
  <conditionalFormatting sqref="D10 G10:K10">
    <cfRule type="expression" dxfId="180" priority="9">
      <formula>$B10="конкур"</formula>
    </cfRule>
    <cfRule type="expression" dxfId="179" priority="10">
      <formula>$B10="выездка"</formula>
    </cfRule>
    <cfRule type="expression" dxfId="178" priority="11">
      <formula>$B10="троеборье"</formula>
    </cfRule>
  </conditionalFormatting>
  <conditionalFormatting sqref="D10 G10:K10">
    <cfRule type="expression" dxfId="177" priority="8">
      <formula>$Q10="нет"</formula>
    </cfRule>
  </conditionalFormatting>
  <conditionalFormatting sqref="D10 G10:K10">
    <cfRule type="expression" dxfId="176" priority="7" stopIfTrue="1">
      <formula>#REF!=2018</formula>
    </cfRule>
  </conditionalFormatting>
  <conditionalFormatting sqref="N7">
    <cfRule type="expression" dxfId="175" priority="6" stopIfTrue="1">
      <formula>#REF!=2018</formula>
    </cfRule>
  </conditionalFormatting>
  <conditionalFormatting sqref="N7">
    <cfRule type="expression" dxfId="174" priority="3">
      <formula>$B7="конкур"</formula>
    </cfRule>
    <cfRule type="expression" dxfId="173" priority="4">
      <formula>$B7="выездка"</formula>
    </cfRule>
    <cfRule type="expression" dxfId="172" priority="5">
      <formula>$B7="троеборье"</formula>
    </cfRule>
  </conditionalFormatting>
  <conditionalFormatting sqref="N7">
    <cfRule type="expression" dxfId="171" priority="2">
      <formula>$Q7="нет"</formula>
    </cfRule>
  </conditionalFormatting>
  <conditionalFormatting sqref="N7">
    <cfRule type="expression" dxfId="170" priority="1" stopIfTrue="1">
      <formula>#REF!=2018</formula>
    </cfRule>
  </conditionalFormatting>
  <pageMargins left="0.19685039370078741" right="0.15748031496062992" top="0.23622047244094491" bottom="0.15748031496062992" header="0.23622047244094491" footer="0.15748031496062992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23"/>
  <sheetViews>
    <sheetView view="pageBreakPreview" topLeftCell="A11" zoomScale="75" zoomScaleNormal="100" zoomScaleSheetLayoutView="75" workbookViewId="0">
      <selection activeCell="D11" sqref="D11:K19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49.5" customHeight="1">
      <c r="A1" s="220" t="s">
        <v>233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42" t="s">
        <v>210</v>
      </c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</row>
    <row r="5" spans="1:34" ht="21" customHeight="1">
      <c r="A5" s="214" t="s">
        <v>108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19.149999999999999" customHeight="1">
      <c r="A6" s="217" t="s">
        <v>232</v>
      </c>
      <c r="B6" s="217"/>
      <c r="C6" s="217"/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</row>
    <row r="7" spans="1:34" ht="15" customHeight="1">
      <c r="A7" s="25" t="s">
        <v>1</v>
      </c>
      <c r="B7" s="30"/>
      <c r="C7" s="30"/>
      <c r="D7" s="28"/>
      <c r="E7" s="28"/>
      <c r="F7" s="28"/>
      <c r="G7" s="28"/>
      <c r="H7" s="28"/>
      <c r="I7" s="29"/>
      <c r="J7" s="29"/>
      <c r="K7" s="30"/>
      <c r="L7" s="31"/>
      <c r="M7" s="32"/>
      <c r="N7" s="33"/>
      <c r="O7" s="31"/>
      <c r="P7" s="32"/>
      <c r="Q7" s="33"/>
      <c r="R7" s="31"/>
      <c r="S7" s="32"/>
      <c r="T7" s="33"/>
      <c r="U7" s="33"/>
      <c r="V7" s="31"/>
      <c r="W7" s="34"/>
      <c r="X7" s="33"/>
      <c r="Y7" s="31"/>
      <c r="Z7" s="31"/>
      <c r="AA7" s="34"/>
      <c r="AB7" s="33"/>
      <c r="AC7" s="33"/>
      <c r="AD7" s="33"/>
      <c r="AE7" s="33"/>
      <c r="AF7" s="33"/>
      <c r="AG7" s="87" t="s">
        <v>145</v>
      </c>
      <c r="AH7" s="36"/>
    </row>
    <row r="8" spans="1:34" ht="20.100000000000001" customHeight="1">
      <c r="A8" s="225" t="s">
        <v>79</v>
      </c>
      <c r="B8" s="225"/>
      <c r="C8" s="225" t="s">
        <v>3</v>
      </c>
      <c r="D8" s="237" t="s">
        <v>80</v>
      </c>
      <c r="E8" s="237" t="s">
        <v>5</v>
      </c>
      <c r="F8" s="225" t="s">
        <v>6</v>
      </c>
      <c r="G8" s="237" t="s">
        <v>81</v>
      </c>
      <c r="H8" s="237" t="s">
        <v>5</v>
      </c>
      <c r="I8" s="237" t="s">
        <v>8</v>
      </c>
      <c r="J8" s="54"/>
      <c r="K8" s="237" t="s">
        <v>10</v>
      </c>
      <c r="L8" s="238" t="s">
        <v>82</v>
      </c>
      <c r="M8" s="238"/>
      <c r="N8" s="238"/>
      <c r="O8" s="238" t="s">
        <v>99</v>
      </c>
      <c r="P8" s="238"/>
      <c r="Q8" s="238"/>
      <c r="R8" s="238" t="s">
        <v>98</v>
      </c>
      <c r="S8" s="238"/>
      <c r="T8" s="238"/>
      <c r="U8" s="239" t="s">
        <v>169</v>
      </c>
      <c r="V8" s="228" t="s">
        <v>84</v>
      </c>
      <c r="W8" s="229"/>
      <c r="X8" s="229"/>
      <c r="Y8" s="229"/>
      <c r="Z8" s="229"/>
      <c r="AA8" s="229"/>
      <c r="AB8" s="230"/>
      <c r="AC8" s="231" t="s">
        <v>85</v>
      </c>
      <c r="AD8" s="234" t="s">
        <v>86</v>
      </c>
      <c r="AE8" s="225" t="s">
        <v>87</v>
      </c>
      <c r="AF8" s="226" t="s">
        <v>100</v>
      </c>
      <c r="AG8" s="227" t="s">
        <v>89</v>
      </c>
      <c r="AH8" s="227" t="s">
        <v>90</v>
      </c>
    </row>
    <row r="9" spans="1:34" ht="20.100000000000001" customHeight="1">
      <c r="A9" s="225"/>
      <c r="B9" s="225"/>
      <c r="C9" s="225"/>
      <c r="D9" s="237"/>
      <c r="E9" s="237"/>
      <c r="F9" s="225"/>
      <c r="G9" s="237"/>
      <c r="H9" s="237"/>
      <c r="I9" s="237"/>
      <c r="J9" s="54"/>
      <c r="K9" s="237"/>
      <c r="L9" s="228" t="s">
        <v>101</v>
      </c>
      <c r="M9" s="229"/>
      <c r="N9" s="229"/>
      <c r="O9" s="229"/>
      <c r="P9" s="229"/>
      <c r="Q9" s="229"/>
      <c r="R9" s="229"/>
      <c r="S9" s="229"/>
      <c r="T9" s="230"/>
      <c r="U9" s="240"/>
      <c r="V9" s="228" t="s">
        <v>102</v>
      </c>
      <c r="W9" s="229"/>
      <c r="X9" s="229"/>
      <c r="Y9" s="229"/>
      <c r="Z9" s="229"/>
      <c r="AA9" s="229"/>
      <c r="AB9" s="230"/>
      <c r="AC9" s="232"/>
      <c r="AD9" s="235"/>
      <c r="AE9" s="225"/>
      <c r="AF9" s="226"/>
      <c r="AG9" s="227"/>
      <c r="AH9" s="227"/>
    </row>
    <row r="10" spans="1:34" ht="82.5" customHeight="1">
      <c r="A10" s="225"/>
      <c r="B10" s="225"/>
      <c r="C10" s="225"/>
      <c r="D10" s="237"/>
      <c r="E10" s="237"/>
      <c r="F10" s="225"/>
      <c r="G10" s="237"/>
      <c r="H10" s="237"/>
      <c r="I10" s="237"/>
      <c r="J10" s="54"/>
      <c r="K10" s="237"/>
      <c r="L10" s="55" t="s">
        <v>91</v>
      </c>
      <c r="M10" s="56" t="s">
        <v>92</v>
      </c>
      <c r="N10" s="57" t="s">
        <v>79</v>
      </c>
      <c r="O10" s="55" t="s">
        <v>91</v>
      </c>
      <c r="P10" s="56" t="s">
        <v>92</v>
      </c>
      <c r="Q10" s="57" t="s">
        <v>79</v>
      </c>
      <c r="R10" s="55" t="s">
        <v>91</v>
      </c>
      <c r="S10" s="56" t="s">
        <v>92</v>
      </c>
      <c r="T10" s="57" t="s">
        <v>79</v>
      </c>
      <c r="U10" s="241"/>
      <c r="V10" s="38" t="s">
        <v>103</v>
      </c>
      <c r="W10" s="38" t="s">
        <v>104</v>
      </c>
      <c r="X10" s="38" t="s">
        <v>105</v>
      </c>
      <c r="Y10" s="38" t="s">
        <v>106</v>
      </c>
      <c r="Z10" s="38" t="s">
        <v>91</v>
      </c>
      <c r="AA10" s="56" t="s">
        <v>92</v>
      </c>
      <c r="AB10" s="57" t="s">
        <v>79</v>
      </c>
      <c r="AC10" s="233"/>
      <c r="AD10" s="236"/>
      <c r="AE10" s="225"/>
      <c r="AF10" s="226"/>
      <c r="AG10" s="227"/>
      <c r="AH10" s="227"/>
    </row>
    <row r="11" spans="1:34" ht="45" customHeight="1">
      <c r="A11" s="41">
        <v>1</v>
      </c>
      <c r="B11" s="88"/>
      <c r="C11" s="89"/>
      <c r="D11" s="120" t="s">
        <v>221</v>
      </c>
      <c r="E11" s="81" t="s">
        <v>211</v>
      </c>
      <c r="F11" s="82" t="s">
        <v>13</v>
      </c>
      <c r="G11" s="95" t="s">
        <v>225</v>
      </c>
      <c r="H11" s="118" t="s">
        <v>186</v>
      </c>
      <c r="I11" s="119" t="s">
        <v>161</v>
      </c>
      <c r="J11" s="82" t="s">
        <v>161</v>
      </c>
      <c r="K11" s="83" t="s">
        <v>162</v>
      </c>
      <c r="L11" s="46">
        <v>132.5</v>
      </c>
      <c r="M11" s="58">
        <f t="shared" ref="M11:M19" si="0">L11/2-IF($AC11=1,0.5,IF($AC11=2,1.5,0))</f>
        <v>66.25</v>
      </c>
      <c r="N11" s="59">
        <f t="shared" ref="N11:N19" si="1">RANK(M11,M$11:M$19,0)</f>
        <v>2</v>
      </c>
      <c r="O11" s="46">
        <v>131.5</v>
      </c>
      <c r="P11" s="58">
        <f t="shared" ref="P11:P19" si="2">O11/2-IF($AC11=1,0.5,IF($AC11=2,1.5,0))</f>
        <v>65.75</v>
      </c>
      <c r="Q11" s="59">
        <f t="shared" ref="Q11:Q19" si="3">RANK(P11,P$11:P$19,0)</f>
        <v>1</v>
      </c>
      <c r="R11" s="46">
        <v>131</v>
      </c>
      <c r="S11" s="58">
        <f t="shared" ref="S11:S19" si="4">R11/2-IF($AC11=1,0.5,IF($AC11=2,1.5,0))</f>
        <v>65.5</v>
      </c>
      <c r="T11" s="59">
        <f t="shared" ref="T11:T19" si="5">RANK(S11,S$11:S$19,0)</f>
        <v>3</v>
      </c>
      <c r="U11" s="47">
        <f t="shared" ref="U11:U19" si="6">(M11+P11+S11)/3</f>
        <v>65.833333333333329</v>
      </c>
      <c r="V11" s="60">
        <v>7.2</v>
      </c>
      <c r="W11" s="60">
        <v>6.9</v>
      </c>
      <c r="X11" s="60">
        <v>7.4</v>
      </c>
      <c r="Y11" s="60">
        <v>7.2</v>
      </c>
      <c r="Z11" s="46">
        <f t="shared" ref="Z11:Z19" si="7">SUM(V11:Y11)</f>
        <v>28.7</v>
      </c>
      <c r="AA11" s="47">
        <f t="shared" ref="AA11:AA19" si="8">Z11/0.4-IF($AC11=1,0.5,IF($AC11=2,1.5,0))</f>
        <v>71.75</v>
      </c>
      <c r="AB11" s="59">
        <f t="shared" ref="AB11:AB19" si="9">RANK(AA11,AA$11:AA$19,0)</f>
        <v>1</v>
      </c>
      <c r="AC11" s="61"/>
      <c r="AD11" s="61"/>
      <c r="AE11" s="46">
        <f t="shared" ref="AE11:AE19" si="10">L11+O11+R11+Z11</f>
        <v>423.7</v>
      </c>
      <c r="AF11" s="62"/>
      <c r="AG11" s="47">
        <f t="shared" ref="AG11:AG19" si="11">(U11+AA11)/2</f>
        <v>68.791666666666657</v>
      </c>
      <c r="AH11" s="63">
        <v>2</v>
      </c>
    </row>
    <row r="12" spans="1:34" ht="45" customHeight="1">
      <c r="A12" s="41">
        <v>2</v>
      </c>
      <c r="B12" s="88"/>
      <c r="C12" s="89"/>
      <c r="D12" s="120" t="s">
        <v>219</v>
      </c>
      <c r="E12" s="113" t="s">
        <v>192</v>
      </c>
      <c r="F12" s="114" t="s">
        <v>13</v>
      </c>
      <c r="G12" s="121" t="s">
        <v>227</v>
      </c>
      <c r="H12" s="113" t="s">
        <v>193</v>
      </c>
      <c r="I12" s="114" t="s">
        <v>194</v>
      </c>
      <c r="J12" s="114" t="s">
        <v>149</v>
      </c>
      <c r="K12" s="115" t="s">
        <v>69</v>
      </c>
      <c r="L12" s="46">
        <v>138.5</v>
      </c>
      <c r="M12" s="58">
        <f t="shared" si="0"/>
        <v>69.25</v>
      </c>
      <c r="N12" s="59">
        <f t="shared" si="1"/>
        <v>1</v>
      </c>
      <c r="O12" s="46">
        <v>131.5</v>
      </c>
      <c r="P12" s="58">
        <f t="shared" si="2"/>
        <v>65.75</v>
      </c>
      <c r="Q12" s="59">
        <f t="shared" si="3"/>
        <v>1</v>
      </c>
      <c r="R12" s="46">
        <v>135</v>
      </c>
      <c r="S12" s="58">
        <f t="shared" si="4"/>
        <v>67.5</v>
      </c>
      <c r="T12" s="59">
        <f t="shared" si="5"/>
        <v>1</v>
      </c>
      <c r="U12" s="47">
        <f t="shared" si="6"/>
        <v>67.5</v>
      </c>
      <c r="V12" s="60">
        <v>6.9</v>
      </c>
      <c r="W12" s="60">
        <v>6.4</v>
      </c>
      <c r="X12" s="60">
        <v>7</v>
      </c>
      <c r="Y12" s="60">
        <v>6.8</v>
      </c>
      <c r="Z12" s="46">
        <f t="shared" si="7"/>
        <v>27.1</v>
      </c>
      <c r="AA12" s="47">
        <f t="shared" si="8"/>
        <v>67.75</v>
      </c>
      <c r="AB12" s="59">
        <f t="shared" si="9"/>
        <v>2</v>
      </c>
      <c r="AC12" s="61"/>
      <c r="AD12" s="61"/>
      <c r="AE12" s="46">
        <f t="shared" si="10"/>
        <v>432.1</v>
      </c>
      <c r="AF12" s="62"/>
      <c r="AG12" s="47">
        <f t="shared" si="11"/>
        <v>67.625</v>
      </c>
      <c r="AH12" s="63">
        <v>2</v>
      </c>
    </row>
    <row r="13" spans="1:34" ht="45" customHeight="1">
      <c r="A13" s="41">
        <v>3</v>
      </c>
      <c r="B13" s="88"/>
      <c r="C13" s="89"/>
      <c r="D13" s="120" t="s">
        <v>220</v>
      </c>
      <c r="E13" s="113" t="s">
        <v>195</v>
      </c>
      <c r="F13" s="114" t="s">
        <v>184</v>
      </c>
      <c r="G13" s="121" t="s">
        <v>228</v>
      </c>
      <c r="H13" s="113" t="s">
        <v>196</v>
      </c>
      <c r="I13" s="114" t="s">
        <v>197</v>
      </c>
      <c r="J13" s="114" t="s">
        <v>161</v>
      </c>
      <c r="K13" s="115" t="s">
        <v>162</v>
      </c>
      <c r="L13" s="46">
        <v>129.5</v>
      </c>
      <c r="M13" s="58">
        <f t="shared" si="0"/>
        <v>64.75</v>
      </c>
      <c r="N13" s="59">
        <f t="shared" si="1"/>
        <v>4</v>
      </c>
      <c r="O13" s="46">
        <v>127.5</v>
      </c>
      <c r="P13" s="58">
        <f t="shared" si="2"/>
        <v>63.75</v>
      </c>
      <c r="Q13" s="59">
        <f t="shared" si="3"/>
        <v>3</v>
      </c>
      <c r="R13" s="46">
        <v>131.5</v>
      </c>
      <c r="S13" s="58">
        <f t="shared" si="4"/>
        <v>65.75</v>
      </c>
      <c r="T13" s="59">
        <f t="shared" si="5"/>
        <v>2</v>
      </c>
      <c r="U13" s="47">
        <f t="shared" si="6"/>
        <v>64.75</v>
      </c>
      <c r="V13" s="60">
        <v>6.5</v>
      </c>
      <c r="W13" s="60">
        <v>6.7</v>
      </c>
      <c r="X13" s="60">
        <v>6.7</v>
      </c>
      <c r="Y13" s="60">
        <v>6.8</v>
      </c>
      <c r="Z13" s="46">
        <f t="shared" si="7"/>
        <v>26.7</v>
      </c>
      <c r="AA13" s="47">
        <f t="shared" si="8"/>
        <v>66.75</v>
      </c>
      <c r="AB13" s="59">
        <f t="shared" si="9"/>
        <v>3</v>
      </c>
      <c r="AC13" s="61"/>
      <c r="AD13" s="61"/>
      <c r="AE13" s="46">
        <f t="shared" si="10"/>
        <v>415.2</v>
      </c>
      <c r="AF13" s="62"/>
      <c r="AG13" s="47">
        <f t="shared" si="11"/>
        <v>65.75</v>
      </c>
      <c r="AH13" s="63">
        <v>3</v>
      </c>
    </row>
    <row r="14" spans="1:34" ht="45" customHeight="1">
      <c r="A14" s="41">
        <v>4</v>
      </c>
      <c r="B14" s="88"/>
      <c r="C14" s="89"/>
      <c r="D14" s="120" t="s">
        <v>217</v>
      </c>
      <c r="E14" s="113" t="s">
        <v>185</v>
      </c>
      <c r="F14" s="114" t="s">
        <v>13</v>
      </c>
      <c r="G14" s="95" t="s">
        <v>225</v>
      </c>
      <c r="H14" s="96" t="s">
        <v>186</v>
      </c>
      <c r="I14" s="94" t="s">
        <v>161</v>
      </c>
      <c r="J14" s="114" t="s">
        <v>161</v>
      </c>
      <c r="K14" s="115" t="s">
        <v>162</v>
      </c>
      <c r="L14" s="46">
        <v>132</v>
      </c>
      <c r="M14" s="58">
        <f t="shared" si="0"/>
        <v>66</v>
      </c>
      <c r="N14" s="59">
        <f t="shared" si="1"/>
        <v>3</v>
      </c>
      <c r="O14" s="46">
        <v>126</v>
      </c>
      <c r="P14" s="58">
        <f t="shared" si="2"/>
        <v>63</v>
      </c>
      <c r="Q14" s="59">
        <f t="shared" si="3"/>
        <v>4</v>
      </c>
      <c r="R14" s="46">
        <v>128</v>
      </c>
      <c r="S14" s="58">
        <f t="shared" si="4"/>
        <v>64</v>
      </c>
      <c r="T14" s="59">
        <f t="shared" si="5"/>
        <v>4</v>
      </c>
      <c r="U14" s="47">
        <f t="shared" si="6"/>
        <v>64.333333333333329</v>
      </c>
      <c r="V14" s="60">
        <v>6.4</v>
      </c>
      <c r="W14" s="60">
        <v>6</v>
      </c>
      <c r="X14" s="60">
        <v>6.3</v>
      </c>
      <c r="Y14" s="60">
        <v>6.4</v>
      </c>
      <c r="Z14" s="46">
        <f t="shared" si="7"/>
        <v>25.1</v>
      </c>
      <c r="AA14" s="47">
        <f t="shared" si="8"/>
        <v>62.75</v>
      </c>
      <c r="AB14" s="59">
        <f t="shared" si="9"/>
        <v>5</v>
      </c>
      <c r="AC14" s="61"/>
      <c r="AD14" s="61"/>
      <c r="AE14" s="46">
        <f t="shared" si="10"/>
        <v>411.1</v>
      </c>
      <c r="AF14" s="62"/>
      <c r="AG14" s="47">
        <f t="shared" si="11"/>
        <v>63.541666666666664</v>
      </c>
      <c r="AH14" s="63" t="s">
        <v>20</v>
      </c>
    </row>
    <row r="15" spans="1:34" ht="45" customHeight="1">
      <c r="A15" s="41">
        <v>5</v>
      </c>
      <c r="B15" s="88"/>
      <c r="C15" s="89"/>
      <c r="D15" s="90" t="s">
        <v>222</v>
      </c>
      <c r="E15" s="118" t="s">
        <v>212</v>
      </c>
      <c r="F15" s="119" t="s">
        <v>13</v>
      </c>
      <c r="G15" s="95" t="s">
        <v>229</v>
      </c>
      <c r="H15" s="118" t="s">
        <v>213</v>
      </c>
      <c r="I15" s="119" t="s">
        <v>161</v>
      </c>
      <c r="J15" s="119" t="s">
        <v>161</v>
      </c>
      <c r="K15" s="83" t="s">
        <v>162</v>
      </c>
      <c r="L15" s="46">
        <v>126</v>
      </c>
      <c r="M15" s="58">
        <f t="shared" si="0"/>
        <v>63</v>
      </c>
      <c r="N15" s="59">
        <f t="shared" si="1"/>
        <v>5</v>
      </c>
      <c r="O15" s="46">
        <v>119</v>
      </c>
      <c r="P15" s="58">
        <f t="shared" si="2"/>
        <v>59.5</v>
      </c>
      <c r="Q15" s="59">
        <f t="shared" si="3"/>
        <v>6</v>
      </c>
      <c r="R15" s="46">
        <v>121.5</v>
      </c>
      <c r="S15" s="58">
        <f t="shared" si="4"/>
        <v>60.75</v>
      </c>
      <c r="T15" s="59">
        <f t="shared" si="5"/>
        <v>5</v>
      </c>
      <c r="U15" s="47">
        <f t="shared" si="6"/>
        <v>61.083333333333336</v>
      </c>
      <c r="V15" s="60">
        <v>6.2</v>
      </c>
      <c r="W15" s="60">
        <v>6</v>
      </c>
      <c r="X15" s="60">
        <v>6.4</v>
      </c>
      <c r="Y15" s="60">
        <v>6.3</v>
      </c>
      <c r="Z15" s="46">
        <f t="shared" si="7"/>
        <v>24.900000000000002</v>
      </c>
      <c r="AA15" s="47">
        <f t="shared" si="8"/>
        <v>62.25</v>
      </c>
      <c r="AB15" s="59">
        <f t="shared" si="9"/>
        <v>6</v>
      </c>
      <c r="AC15" s="61"/>
      <c r="AD15" s="61"/>
      <c r="AE15" s="46">
        <f t="shared" si="10"/>
        <v>391.4</v>
      </c>
      <c r="AF15" s="62"/>
      <c r="AG15" s="47">
        <f t="shared" si="11"/>
        <v>61.666666666666671</v>
      </c>
      <c r="AH15" s="63" t="s">
        <v>184</v>
      </c>
    </row>
    <row r="16" spans="1:34" ht="45" customHeight="1">
      <c r="A16" s="41">
        <v>6</v>
      </c>
      <c r="B16" s="88"/>
      <c r="C16" s="89"/>
      <c r="D16" s="120" t="s">
        <v>223</v>
      </c>
      <c r="E16" s="81" t="s">
        <v>214</v>
      </c>
      <c r="F16" s="82" t="s">
        <v>13</v>
      </c>
      <c r="G16" s="121" t="s">
        <v>230</v>
      </c>
      <c r="H16" s="81" t="s">
        <v>215</v>
      </c>
      <c r="I16" s="82" t="s">
        <v>161</v>
      </c>
      <c r="J16" s="82" t="s">
        <v>161</v>
      </c>
      <c r="K16" s="83" t="s">
        <v>162</v>
      </c>
      <c r="L16" s="46">
        <v>120.5</v>
      </c>
      <c r="M16" s="58">
        <f t="shared" si="0"/>
        <v>59.75</v>
      </c>
      <c r="N16" s="59">
        <f t="shared" si="1"/>
        <v>6</v>
      </c>
      <c r="O16" s="46">
        <v>118</v>
      </c>
      <c r="P16" s="58">
        <f t="shared" si="2"/>
        <v>58.5</v>
      </c>
      <c r="Q16" s="59">
        <f t="shared" si="3"/>
        <v>7</v>
      </c>
      <c r="R16" s="46">
        <v>117.5</v>
      </c>
      <c r="S16" s="58">
        <f t="shared" si="4"/>
        <v>58.25</v>
      </c>
      <c r="T16" s="59">
        <f t="shared" si="5"/>
        <v>6</v>
      </c>
      <c r="U16" s="47">
        <f t="shared" si="6"/>
        <v>58.833333333333336</v>
      </c>
      <c r="V16" s="60">
        <v>6.7</v>
      </c>
      <c r="W16" s="60">
        <v>6.4</v>
      </c>
      <c r="X16" s="60">
        <v>6</v>
      </c>
      <c r="Y16" s="60">
        <v>6.4</v>
      </c>
      <c r="Z16" s="46">
        <f t="shared" si="7"/>
        <v>25.5</v>
      </c>
      <c r="AA16" s="47">
        <f t="shared" si="8"/>
        <v>63.25</v>
      </c>
      <c r="AB16" s="59">
        <f t="shared" si="9"/>
        <v>4</v>
      </c>
      <c r="AC16" s="61">
        <v>1</v>
      </c>
      <c r="AD16" s="61"/>
      <c r="AE16" s="46">
        <f t="shared" si="10"/>
        <v>381.5</v>
      </c>
      <c r="AF16" s="62"/>
      <c r="AG16" s="47">
        <f t="shared" si="11"/>
        <v>61.041666666666671</v>
      </c>
      <c r="AH16" s="63" t="s">
        <v>184</v>
      </c>
    </row>
    <row r="17" spans="1:34" ht="45" customHeight="1">
      <c r="A17" s="41">
        <v>7</v>
      </c>
      <c r="B17" s="88"/>
      <c r="C17" s="89"/>
      <c r="D17" s="90" t="s">
        <v>218</v>
      </c>
      <c r="E17" s="96" t="s">
        <v>187</v>
      </c>
      <c r="F17" s="94">
        <v>3</v>
      </c>
      <c r="G17" s="95" t="s">
        <v>226</v>
      </c>
      <c r="H17" s="96" t="s">
        <v>188</v>
      </c>
      <c r="I17" s="94" t="s">
        <v>189</v>
      </c>
      <c r="J17" s="94" t="s">
        <v>190</v>
      </c>
      <c r="K17" s="115" t="s">
        <v>191</v>
      </c>
      <c r="L17" s="46">
        <v>114</v>
      </c>
      <c r="M17" s="58">
        <f t="shared" si="0"/>
        <v>57</v>
      </c>
      <c r="N17" s="59">
        <f t="shared" si="1"/>
        <v>8</v>
      </c>
      <c r="O17" s="46">
        <v>124.5</v>
      </c>
      <c r="P17" s="58">
        <f t="shared" si="2"/>
        <v>62.25</v>
      </c>
      <c r="Q17" s="59">
        <f t="shared" si="3"/>
        <v>5</v>
      </c>
      <c r="R17" s="46">
        <v>116.5</v>
      </c>
      <c r="S17" s="58">
        <f t="shared" si="4"/>
        <v>58.25</v>
      </c>
      <c r="T17" s="59">
        <f t="shared" si="5"/>
        <v>6</v>
      </c>
      <c r="U17" s="47">
        <f t="shared" si="6"/>
        <v>59.166666666666664</v>
      </c>
      <c r="V17" s="60">
        <v>6.8</v>
      </c>
      <c r="W17" s="60">
        <v>5.6</v>
      </c>
      <c r="X17" s="60">
        <v>5.5</v>
      </c>
      <c r="Y17" s="60">
        <v>6.1</v>
      </c>
      <c r="Z17" s="46">
        <f t="shared" si="7"/>
        <v>24</v>
      </c>
      <c r="AA17" s="47">
        <f t="shared" si="8"/>
        <v>60</v>
      </c>
      <c r="AB17" s="59">
        <f t="shared" si="9"/>
        <v>7</v>
      </c>
      <c r="AC17" s="61"/>
      <c r="AD17" s="61"/>
      <c r="AE17" s="46">
        <f t="shared" si="10"/>
        <v>379</v>
      </c>
      <c r="AF17" s="62"/>
      <c r="AG17" s="47">
        <f t="shared" si="11"/>
        <v>59.583333333333329</v>
      </c>
      <c r="AH17" s="63" t="s">
        <v>274</v>
      </c>
    </row>
    <row r="18" spans="1:34" ht="45" customHeight="1">
      <c r="A18" s="41">
        <v>8</v>
      </c>
      <c r="B18" s="88"/>
      <c r="C18" s="89"/>
      <c r="D18" s="120" t="s">
        <v>216</v>
      </c>
      <c r="E18" s="113" t="s">
        <v>146</v>
      </c>
      <c r="F18" s="114" t="s">
        <v>13</v>
      </c>
      <c r="G18" s="121" t="s">
        <v>224</v>
      </c>
      <c r="H18" s="113" t="s">
        <v>147</v>
      </c>
      <c r="I18" s="114" t="s">
        <v>148</v>
      </c>
      <c r="J18" s="114" t="s">
        <v>149</v>
      </c>
      <c r="K18" s="115" t="s">
        <v>28</v>
      </c>
      <c r="L18" s="46">
        <v>119.5</v>
      </c>
      <c r="M18" s="58">
        <f t="shared" si="0"/>
        <v>59.75</v>
      </c>
      <c r="N18" s="59">
        <f t="shared" si="1"/>
        <v>6</v>
      </c>
      <c r="O18" s="46">
        <v>114.5</v>
      </c>
      <c r="P18" s="58">
        <f t="shared" si="2"/>
        <v>57.25</v>
      </c>
      <c r="Q18" s="59">
        <f t="shared" si="3"/>
        <v>8</v>
      </c>
      <c r="R18" s="46">
        <v>115</v>
      </c>
      <c r="S18" s="58">
        <f t="shared" si="4"/>
        <v>57.5</v>
      </c>
      <c r="T18" s="59">
        <f t="shared" si="5"/>
        <v>8</v>
      </c>
      <c r="U18" s="47">
        <f t="shared" si="6"/>
        <v>58.166666666666664</v>
      </c>
      <c r="V18" s="60">
        <v>6.2</v>
      </c>
      <c r="W18" s="60">
        <v>5.5</v>
      </c>
      <c r="X18" s="60">
        <v>5.7</v>
      </c>
      <c r="Y18" s="60">
        <v>6</v>
      </c>
      <c r="Z18" s="46">
        <f t="shared" si="7"/>
        <v>23.4</v>
      </c>
      <c r="AA18" s="47">
        <f t="shared" si="8"/>
        <v>58.499999999999993</v>
      </c>
      <c r="AB18" s="59">
        <f t="shared" si="9"/>
        <v>8</v>
      </c>
      <c r="AC18" s="61"/>
      <c r="AD18" s="61"/>
      <c r="AE18" s="46">
        <f t="shared" si="10"/>
        <v>372.4</v>
      </c>
      <c r="AF18" s="62"/>
      <c r="AG18" s="47">
        <f t="shared" si="11"/>
        <v>58.333333333333329</v>
      </c>
      <c r="AH18" s="63" t="s">
        <v>93</v>
      </c>
    </row>
    <row r="19" spans="1:34" ht="45" customHeight="1">
      <c r="A19" s="41">
        <v>9</v>
      </c>
      <c r="B19" s="88"/>
      <c r="C19" s="89"/>
      <c r="D19" s="120" t="s">
        <v>41</v>
      </c>
      <c r="E19" s="96" t="s">
        <v>42</v>
      </c>
      <c r="F19" s="114" t="s">
        <v>13</v>
      </c>
      <c r="G19" s="121" t="s">
        <v>43</v>
      </c>
      <c r="H19" s="113" t="s">
        <v>44</v>
      </c>
      <c r="I19" s="114" t="s">
        <v>45</v>
      </c>
      <c r="J19" s="114" t="s">
        <v>46</v>
      </c>
      <c r="K19" s="115" t="s">
        <v>53</v>
      </c>
      <c r="L19" s="46">
        <v>107.5</v>
      </c>
      <c r="M19" s="58">
        <f t="shared" si="0"/>
        <v>53.75</v>
      </c>
      <c r="N19" s="59">
        <f t="shared" si="1"/>
        <v>9</v>
      </c>
      <c r="O19" s="46">
        <v>111.5</v>
      </c>
      <c r="P19" s="58">
        <f t="shared" si="2"/>
        <v>55.75</v>
      </c>
      <c r="Q19" s="59">
        <f t="shared" si="3"/>
        <v>9</v>
      </c>
      <c r="R19" s="46">
        <v>109.5</v>
      </c>
      <c r="S19" s="58">
        <f t="shared" si="4"/>
        <v>54.75</v>
      </c>
      <c r="T19" s="59">
        <f t="shared" si="5"/>
        <v>9</v>
      </c>
      <c r="U19" s="47">
        <f t="shared" si="6"/>
        <v>54.75</v>
      </c>
      <c r="V19" s="60">
        <v>6</v>
      </c>
      <c r="W19" s="60">
        <v>5.3</v>
      </c>
      <c r="X19" s="60">
        <v>5</v>
      </c>
      <c r="Y19" s="60">
        <v>5.5</v>
      </c>
      <c r="Z19" s="46">
        <f t="shared" si="7"/>
        <v>21.8</v>
      </c>
      <c r="AA19" s="47">
        <f t="shared" si="8"/>
        <v>54.5</v>
      </c>
      <c r="AB19" s="59">
        <f t="shared" si="9"/>
        <v>9</v>
      </c>
      <c r="AC19" s="61"/>
      <c r="AD19" s="61"/>
      <c r="AE19" s="46">
        <f t="shared" si="10"/>
        <v>350.3</v>
      </c>
      <c r="AF19" s="62"/>
      <c r="AG19" s="47">
        <f t="shared" si="11"/>
        <v>54.625</v>
      </c>
      <c r="AH19" s="63" t="s">
        <v>93</v>
      </c>
    </row>
    <row r="20" spans="1:34" ht="21" customHeight="1">
      <c r="A20" s="129"/>
      <c r="B20" s="130"/>
      <c r="C20" s="131"/>
      <c r="D20" s="132"/>
      <c r="E20" s="197"/>
      <c r="F20" s="198"/>
      <c r="G20" s="135"/>
      <c r="H20" s="199"/>
      <c r="I20" s="198"/>
      <c r="J20" s="198"/>
      <c r="K20" s="200"/>
      <c r="L20" s="137"/>
      <c r="M20" s="138"/>
      <c r="N20" s="139"/>
      <c r="O20" s="137"/>
      <c r="P20" s="138"/>
      <c r="Q20" s="139"/>
      <c r="R20" s="137"/>
      <c r="S20" s="138"/>
      <c r="T20" s="139"/>
      <c r="U20" s="140"/>
      <c r="V20" s="141"/>
      <c r="W20" s="141"/>
      <c r="X20" s="141"/>
      <c r="Y20" s="141"/>
      <c r="Z20" s="137"/>
      <c r="AA20" s="140"/>
      <c r="AB20" s="139"/>
      <c r="AC20" s="142"/>
      <c r="AD20" s="142"/>
      <c r="AE20" s="137"/>
      <c r="AF20" s="143"/>
      <c r="AG20" s="140"/>
      <c r="AH20" s="144"/>
    </row>
    <row r="21" spans="1:34" ht="30" customHeight="1">
      <c r="D21" s="97" t="s">
        <v>70</v>
      </c>
      <c r="E21" s="98"/>
      <c r="F21" s="98"/>
      <c r="G21" s="98"/>
      <c r="H21" s="98"/>
      <c r="I21" s="99"/>
      <c r="J21" s="100"/>
      <c r="K21" s="53" t="s">
        <v>235</v>
      </c>
    </row>
    <row r="22" spans="1:34" ht="30" customHeight="1">
      <c r="D22" s="97"/>
      <c r="E22" s="98"/>
      <c r="F22" s="98"/>
      <c r="G22" s="98"/>
      <c r="H22" s="98"/>
      <c r="I22" s="99"/>
      <c r="J22" s="100"/>
      <c r="K22" s="53"/>
    </row>
    <row r="23" spans="1:34" ht="30" customHeight="1">
      <c r="D23" s="97" t="s">
        <v>71</v>
      </c>
      <c r="E23" s="101"/>
      <c r="F23" s="101"/>
      <c r="G23" s="101"/>
      <c r="H23" s="101"/>
      <c r="I23" s="102"/>
      <c r="J23" s="102"/>
      <c r="K23" s="53" t="s">
        <v>95</v>
      </c>
    </row>
  </sheetData>
  <protectedRanges>
    <protectedRange sqref="K21:K22" name="Диапазон1_3_1_1_3_11_1_1_3_1_1_2_1_3_3_1_1_4_1_1_2_1_2"/>
    <protectedRange sqref="K23" name="Диапазон1_3_1_1_3_11_1_1_3_1_1_2_1_3_3_1_1_4_1_1_2_1_1_1"/>
  </protectedRanges>
  <sortState ref="A11:AH19">
    <sortCondition descending="1" ref="AG11:AG19"/>
  </sortState>
  <mergeCells count="29">
    <mergeCell ref="A1:AH1"/>
    <mergeCell ref="A2:AH2"/>
    <mergeCell ref="A3:AH3"/>
    <mergeCell ref="A4:AH4"/>
    <mergeCell ref="A5:AH5"/>
    <mergeCell ref="A6:AH6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AH8:AH10"/>
    <mergeCell ref="K8:K10"/>
    <mergeCell ref="L8:N8"/>
    <mergeCell ref="O8:Q8"/>
    <mergeCell ref="R8:T8"/>
    <mergeCell ref="U8:U10"/>
    <mergeCell ref="AE8:AE10"/>
    <mergeCell ref="AF8:AF10"/>
    <mergeCell ref="AG8:AG10"/>
    <mergeCell ref="V8:AB8"/>
    <mergeCell ref="L9:T9"/>
    <mergeCell ref="V9:AB9"/>
    <mergeCell ref="AC8:AC10"/>
    <mergeCell ref="AD8:AD10"/>
  </mergeCells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19"/>
  <sheetViews>
    <sheetView view="pageBreakPreview" topLeftCell="A7" zoomScale="75" zoomScaleNormal="100" zoomScaleSheetLayoutView="75" workbookViewId="0">
      <selection activeCell="D13" sqref="D13:K15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49.5" customHeight="1">
      <c r="A1" s="220" t="s">
        <v>233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10" t="s">
        <v>112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</row>
    <row r="5" spans="1:34" ht="21" customHeight="1">
      <c r="A5" s="214" t="s">
        <v>108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21" customHeight="1">
      <c r="A6" s="214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</row>
    <row r="7" spans="1:34" ht="19.149999999999999" customHeight="1">
      <c r="A7" s="217" t="s">
        <v>232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19.149999999999999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</row>
    <row r="9" spans="1:34" ht="15" customHeight="1">
      <c r="A9" s="25" t="s">
        <v>1</v>
      </c>
      <c r="B9" s="30"/>
      <c r="C9" s="30"/>
      <c r="D9" s="28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2"/>
      <c r="T9" s="33"/>
      <c r="U9" s="33"/>
      <c r="V9" s="31"/>
      <c r="W9" s="34"/>
      <c r="X9" s="33"/>
      <c r="Y9" s="31"/>
      <c r="Z9" s="31"/>
      <c r="AA9" s="34"/>
      <c r="AB9" s="33"/>
      <c r="AC9" s="33"/>
      <c r="AD9" s="33"/>
      <c r="AE9" s="33"/>
      <c r="AF9" s="33"/>
      <c r="AG9" s="87" t="s">
        <v>145</v>
      </c>
      <c r="AH9" s="36"/>
    </row>
    <row r="10" spans="1:34" ht="20.100000000000001" customHeight="1">
      <c r="A10" s="225" t="s">
        <v>79</v>
      </c>
      <c r="B10" s="225"/>
      <c r="C10" s="225" t="s">
        <v>3</v>
      </c>
      <c r="D10" s="237" t="s">
        <v>80</v>
      </c>
      <c r="E10" s="237" t="s">
        <v>5</v>
      </c>
      <c r="F10" s="225" t="s">
        <v>6</v>
      </c>
      <c r="G10" s="237" t="s">
        <v>81</v>
      </c>
      <c r="H10" s="237" t="s">
        <v>5</v>
      </c>
      <c r="I10" s="237" t="s">
        <v>8</v>
      </c>
      <c r="J10" s="54"/>
      <c r="K10" s="237" t="s">
        <v>10</v>
      </c>
      <c r="L10" s="238" t="s">
        <v>82</v>
      </c>
      <c r="M10" s="238"/>
      <c r="N10" s="238"/>
      <c r="O10" s="238" t="s">
        <v>99</v>
      </c>
      <c r="P10" s="238"/>
      <c r="Q10" s="238"/>
      <c r="R10" s="238" t="s">
        <v>98</v>
      </c>
      <c r="S10" s="238"/>
      <c r="T10" s="238"/>
      <c r="U10" s="239" t="s">
        <v>169</v>
      </c>
      <c r="V10" s="228" t="s">
        <v>84</v>
      </c>
      <c r="W10" s="229"/>
      <c r="X10" s="229"/>
      <c r="Y10" s="229"/>
      <c r="Z10" s="229"/>
      <c r="AA10" s="229"/>
      <c r="AB10" s="230"/>
      <c r="AC10" s="231" t="s">
        <v>85</v>
      </c>
      <c r="AD10" s="234" t="s">
        <v>86</v>
      </c>
      <c r="AE10" s="225" t="s">
        <v>87</v>
      </c>
      <c r="AF10" s="226" t="s">
        <v>100</v>
      </c>
      <c r="AG10" s="227" t="s">
        <v>89</v>
      </c>
      <c r="AH10" s="227" t="s">
        <v>90</v>
      </c>
    </row>
    <row r="11" spans="1:34" ht="20.100000000000001" customHeight="1">
      <c r="A11" s="225"/>
      <c r="B11" s="225"/>
      <c r="C11" s="225"/>
      <c r="D11" s="237"/>
      <c r="E11" s="237"/>
      <c r="F11" s="225"/>
      <c r="G11" s="237"/>
      <c r="H11" s="237"/>
      <c r="I11" s="237"/>
      <c r="J11" s="54"/>
      <c r="K11" s="237"/>
      <c r="L11" s="228" t="s">
        <v>101</v>
      </c>
      <c r="M11" s="229"/>
      <c r="N11" s="229"/>
      <c r="O11" s="229"/>
      <c r="P11" s="229"/>
      <c r="Q11" s="229"/>
      <c r="R11" s="229"/>
      <c r="S11" s="229"/>
      <c r="T11" s="230"/>
      <c r="U11" s="240"/>
      <c r="V11" s="228" t="s">
        <v>102</v>
      </c>
      <c r="W11" s="229"/>
      <c r="X11" s="229"/>
      <c r="Y11" s="229"/>
      <c r="Z11" s="229"/>
      <c r="AA11" s="229"/>
      <c r="AB11" s="230"/>
      <c r="AC11" s="232"/>
      <c r="AD11" s="235"/>
      <c r="AE11" s="225"/>
      <c r="AF11" s="226"/>
      <c r="AG11" s="227"/>
      <c r="AH11" s="227"/>
    </row>
    <row r="12" spans="1:34" ht="82.5" customHeight="1">
      <c r="A12" s="225"/>
      <c r="B12" s="225"/>
      <c r="C12" s="225"/>
      <c r="D12" s="237"/>
      <c r="E12" s="237"/>
      <c r="F12" s="225"/>
      <c r="G12" s="237"/>
      <c r="H12" s="237"/>
      <c r="I12" s="237"/>
      <c r="J12" s="54"/>
      <c r="K12" s="237"/>
      <c r="L12" s="55" t="s">
        <v>91</v>
      </c>
      <c r="M12" s="56" t="s">
        <v>92</v>
      </c>
      <c r="N12" s="57" t="s">
        <v>79</v>
      </c>
      <c r="O12" s="55" t="s">
        <v>91</v>
      </c>
      <c r="P12" s="56" t="s">
        <v>92</v>
      </c>
      <c r="Q12" s="57" t="s">
        <v>79</v>
      </c>
      <c r="R12" s="55" t="s">
        <v>91</v>
      </c>
      <c r="S12" s="56" t="s">
        <v>92</v>
      </c>
      <c r="T12" s="57" t="s">
        <v>79</v>
      </c>
      <c r="U12" s="241"/>
      <c r="V12" s="38" t="s">
        <v>103</v>
      </c>
      <c r="W12" s="38" t="s">
        <v>104</v>
      </c>
      <c r="X12" s="38" t="s">
        <v>105</v>
      </c>
      <c r="Y12" s="38" t="s">
        <v>106</v>
      </c>
      <c r="Z12" s="38" t="s">
        <v>91</v>
      </c>
      <c r="AA12" s="56" t="s">
        <v>92</v>
      </c>
      <c r="AB12" s="57" t="s">
        <v>79</v>
      </c>
      <c r="AC12" s="233"/>
      <c r="AD12" s="236"/>
      <c r="AE12" s="225"/>
      <c r="AF12" s="226"/>
      <c r="AG12" s="227"/>
      <c r="AH12" s="227"/>
    </row>
    <row r="13" spans="1:34" ht="59.25" customHeight="1">
      <c r="A13" s="41">
        <v>1</v>
      </c>
      <c r="B13" s="88"/>
      <c r="C13" s="89"/>
      <c r="D13" s="120" t="s">
        <v>268</v>
      </c>
      <c r="E13" s="81" t="s">
        <v>263</v>
      </c>
      <c r="F13" s="82">
        <v>2</v>
      </c>
      <c r="G13" s="121" t="s">
        <v>270</v>
      </c>
      <c r="H13" s="81" t="s">
        <v>264</v>
      </c>
      <c r="I13" s="82" t="s">
        <v>40</v>
      </c>
      <c r="J13" s="82" t="s">
        <v>265</v>
      </c>
      <c r="K13" s="83" t="s">
        <v>266</v>
      </c>
      <c r="L13" s="46">
        <v>172</v>
      </c>
      <c r="M13" s="58">
        <f>L13/2.5-IF($AC13=1,0.5,IF($AC13=2,1.5,0))</f>
        <v>68.8</v>
      </c>
      <c r="N13" s="59">
        <f>RANK(M13,M$13:M$15,0)</f>
        <v>1</v>
      </c>
      <c r="O13" s="46">
        <v>170</v>
      </c>
      <c r="P13" s="58">
        <f>O13/2.5-IF($AC13=1,0.5,IF($AC13=2,1.5,0))</f>
        <v>68</v>
      </c>
      <c r="Q13" s="59">
        <f>RANK(P13,P$13:P$15,0)</f>
        <v>1</v>
      </c>
      <c r="R13" s="46">
        <v>173</v>
      </c>
      <c r="S13" s="58">
        <f>R13/2.5-IF($AC13=1,0.5,IF($AC13=2,1.5,0))</f>
        <v>69.2</v>
      </c>
      <c r="T13" s="59">
        <f>RANK(S13,S$13:S$15,0)</f>
        <v>1</v>
      </c>
      <c r="U13" s="47">
        <f>(M13+P13+S13)/3</f>
        <v>68.666666666666671</v>
      </c>
      <c r="V13" s="60">
        <v>7.5</v>
      </c>
      <c r="W13" s="60">
        <v>7.4</v>
      </c>
      <c r="X13" s="60">
        <v>7.7</v>
      </c>
      <c r="Y13" s="60">
        <v>7.5</v>
      </c>
      <c r="Z13" s="46">
        <f>SUM(V13:Y13)</f>
        <v>30.1</v>
      </c>
      <c r="AA13" s="47">
        <f>Z13/0.4-IF($AC13=1,0.5,IF($AC13=2,1.5,0))</f>
        <v>75.25</v>
      </c>
      <c r="AB13" s="59">
        <f>RANK(AA13,AA$13:AA$15,0)</f>
        <v>1</v>
      </c>
      <c r="AC13" s="61"/>
      <c r="AD13" s="61"/>
      <c r="AE13" s="46">
        <f>L13+O13+R13+Z13</f>
        <v>545.1</v>
      </c>
      <c r="AF13" s="62"/>
      <c r="AG13" s="47">
        <f>(U13+AA13)/2</f>
        <v>71.958333333333343</v>
      </c>
      <c r="AH13" s="63" t="s">
        <v>93</v>
      </c>
    </row>
    <row r="14" spans="1:34" ht="59.25" customHeight="1">
      <c r="A14" s="41">
        <v>2</v>
      </c>
      <c r="B14" s="88"/>
      <c r="C14" s="89"/>
      <c r="D14" s="120" t="s">
        <v>220</v>
      </c>
      <c r="E14" s="81" t="s">
        <v>195</v>
      </c>
      <c r="F14" s="82" t="s">
        <v>184</v>
      </c>
      <c r="G14" s="121" t="s">
        <v>228</v>
      </c>
      <c r="H14" s="81" t="s">
        <v>196</v>
      </c>
      <c r="I14" s="82" t="s">
        <v>197</v>
      </c>
      <c r="J14" s="82" t="s">
        <v>161</v>
      </c>
      <c r="K14" s="83" t="s">
        <v>162</v>
      </c>
      <c r="L14" s="46">
        <v>155.5</v>
      </c>
      <c r="M14" s="58">
        <f>L14/2.5-IF($AC14=1,0.5,IF($AC14=2,1.5,0))</f>
        <v>62.2</v>
      </c>
      <c r="N14" s="59">
        <f>RANK(M14,M$13:M$15,0)</f>
        <v>2</v>
      </c>
      <c r="O14" s="46">
        <v>152</v>
      </c>
      <c r="P14" s="58">
        <f>O14/2.5-IF($AC14=1,0.5,IF($AC14=2,1.5,0))</f>
        <v>60.8</v>
      </c>
      <c r="Q14" s="59">
        <f>RANK(P14,P$13:P$15,0)</f>
        <v>2</v>
      </c>
      <c r="R14" s="46">
        <v>152</v>
      </c>
      <c r="S14" s="58">
        <f>R14/2.5-IF($AC14=1,0.5,IF($AC14=2,1.5,0))</f>
        <v>60.8</v>
      </c>
      <c r="T14" s="59">
        <f>RANK(S14,S$13:S$15,0)</f>
        <v>2</v>
      </c>
      <c r="U14" s="47">
        <f>(M14+P14+S14)/3</f>
        <v>61.266666666666673</v>
      </c>
      <c r="V14" s="60">
        <v>6.5</v>
      </c>
      <c r="W14" s="60">
        <v>6.5</v>
      </c>
      <c r="X14" s="60">
        <v>6.6</v>
      </c>
      <c r="Y14" s="60">
        <v>6.6</v>
      </c>
      <c r="Z14" s="46">
        <f>SUM(V14:Y14)</f>
        <v>26.200000000000003</v>
      </c>
      <c r="AA14" s="47">
        <f>Z14/0.4-IF($AC14=1,0.5,IF($AC14=2,1.5,0))</f>
        <v>65.5</v>
      </c>
      <c r="AB14" s="59">
        <f>RANK(AA14,AA$13:AA$15,0)</f>
        <v>2</v>
      </c>
      <c r="AC14" s="61"/>
      <c r="AD14" s="61"/>
      <c r="AE14" s="46">
        <f>L14+O14+R14+Z14</f>
        <v>485.7</v>
      </c>
      <c r="AF14" s="62"/>
      <c r="AG14" s="47">
        <f>(U14+AA14)/2</f>
        <v>63.38333333333334</v>
      </c>
      <c r="AH14" s="63" t="s">
        <v>93</v>
      </c>
    </row>
    <row r="15" spans="1:34" ht="59.25" customHeight="1">
      <c r="A15" s="41">
        <v>3</v>
      </c>
      <c r="B15" s="88"/>
      <c r="C15" s="89"/>
      <c r="D15" s="120" t="s">
        <v>41</v>
      </c>
      <c r="E15" s="118" t="s">
        <v>42</v>
      </c>
      <c r="F15" s="82" t="s">
        <v>13</v>
      </c>
      <c r="G15" s="121" t="s">
        <v>43</v>
      </c>
      <c r="H15" s="81" t="s">
        <v>44</v>
      </c>
      <c r="I15" s="82" t="s">
        <v>45</v>
      </c>
      <c r="J15" s="82" t="s">
        <v>46</v>
      </c>
      <c r="K15" s="83" t="s">
        <v>53</v>
      </c>
      <c r="L15" s="46">
        <v>145</v>
      </c>
      <c r="M15" s="58">
        <f>L15/2.5-IF($AC15=1,0.5,IF($AC15=2,1.5,0))</f>
        <v>58</v>
      </c>
      <c r="N15" s="59">
        <f>RANK(M15,M$13:M$15,0)</f>
        <v>3</v>
      </c>
      <c r="O15" s="46">
        <v>144.5</v>
      </c>
      <c r="P15" s="58">
        <f>O15/2.5-IF($AC15=1,0.5,IF($AC15=2,1.5,0))</f>
        <v>57.8</v>
      </c>
      <c r="Q15" s="59">
        <f>RANK(P15,P$13:P$15,0)</f>
        <v>3</v>
      </c>
      <c r="R15" s="46">
        <v>151.5</v>
      </c>
      <c r="S15" s="58">
        <f>R15/2.5-IF($AC15=1,0.5,IF($AC15=2,1.5,0))</f>
        <v>60.6</v>
      </c>
      <c r="T15" s="59">
        <f>RANK(S15,S$13:S$15,0)</f>
        <v>3</v>
      </c>
      <c r="U15" s="47">
        <f>(M15+P15+S15)/3</f>
        <v>58.800000000000004</v>
      </c>
      <c r="V15" s="60">
        <v>6.3</v>
      </c>
      <c r="W15" s="60">
        <v>6</v>
      </c>
      <c r="X15" s="60">
        <v>6.1</v>
      </c>
      <c r="Y15" s="60">
        <v>6.3</v>
      </c>
      <c r="Z15" s="46">
        <f>SUM(V15:Y15)</f>
        <v>24.7</v>
      </c>
      <c r="AA15" s="47">
        <f>Z15/0.4-IF($AC15=1,0.5,IF($AC15=2,1.5,0))</f>
        <v>61.749999999999993</v>
      </c>
      <c r="AB15" s="59">
        <f>RANK(AA15,AA$13:AA$15,0)</f>
        <v>3</v>
      </c>
      <c r="AC15" s="61"/>
      <c r="AD15" s="61"/>
      <c r="AE15" s="46">
        <f>L15+O15+R15+Z15</f>
        <v>465.7</v>
      </c>
      <c r="AF15" s="62"/>
      <c r="AG15" s="47">
        <f>(U15+AA15)/2</f>
        <v>60.274999999999999</v>
      </c>
      <c r="AH15" s="63" t="s">
        <v>93</v>
      </c>
    </row>
    <row r="16" spans="1:34" ht="33" customHeight="1">
      <c r="A16" s="129"/>
      <c r="B16" s="130"/>
      <c r="C16" s="131"/>
      <c r="D16" s="132"/>
      <c r="E16" s="133"/>
      <c r="F16" s="134"/>
      <c r="G16" s="135"/>
      <c r="H16" s="133"/>
      <c r="I16" s="134"/>
      <c r="J16" s="134"/>
      <c r="K16" s="136"/>
      <c r="L16" s="137"/>
      <c r="M16" s="138"/>
      <c r="N16" s="139"/>
      <c r="O16" s="137"/>
      <c r="P16" s="138"/>
      <c r="Q16" s="139"/>
      <c r="R16" s="137"/>
      <c r="S16" s="138"/>
      <c r="T16" s="139"/>
      <c r="U16" s="140"/>
      <c r="V16" s="141"/>
      <c r="W16" s="141"/>
      <c r="X16" s="141"/>
      <c r="Y16" s="141"/>
      <c r="Z16" s="137"/>
      <c r="AA16" s="140"/>
      <c r="AB16" s="139"/>
      <c r="AC16" s="142"/>
      <c r="AD16" s="142"/>
      <c r="AE16" s="137"/>
      <c r="AF16" s="143"/>
      <c r="AG16" s="140"/>
      <c r="AH16" s="144"/>
    </row>
    <row r="17" spans="4:11" ht="30" customHeight="1">
      <c r="D17" s="97" t="s">
        <v>70</v>
      </c>
      <c r="E17" s="98"/>
      <c r="F17" s="98"/>
      <c r="G17" s="98"/>
      <c r="H17" s="98"/>
      <c r="I17" s="99"/>
      <c r="J17" s="100"/>
      <c r="K17" s="53" t="s">
        <v>235</v>
      </c>
    </row>
    <row r="18" spans="4:11" ht="30" customHeight="1">
      <c r="D18" s="97"/>
      <c r="E18" s="98"/>
      <c r="F18" s="98"/>
      <c r="G18" s="98"/>
      <c r="H18" s="98"/>
      <c r="I18" s="99"/>
      <c r="J18" s="100"/>
      <c r="K18" s="53"/>
    </row>
    <row r="19" spans="4:11" ht="30" customHeight="1">
      <c r="D19" s="97" t="s">
        <v>71</v>
      </c>
      <c r="E19" s="101"/>
      <c r="F19" s="101"/>
      <c r="G19" s="101"/>
      <c r="H19" s="101"/>
      <c r="I19" s="102"/>
      <c r="J19" s="102"/>
      <c r="K19" s="53" t="s">
        <v>95</v>
      </c>
    </row>
  </sheetData>
  <protectedRanges>
    <protectedRange sqref="K17:K18" name="Диапазон1_3_1_1_3_11_1_1_3_1_1_2_1_3_3_1_1_4_1_1_2_1_2"/>
    <protectedRange sqref="K19" name="Диапазон1_3_1_1_3_11_1_1_3_1_1_2_1_3_3_1_1_4_1_1_2_1_1_1"/>
  </protectedRanges>
  <sortState ref="A13:AH15">
    <sortCondition descending="1" ref="AG13:AG15"/>
  </sortState>
  <mergeCells count="30">
    <mergeCell ref="A7:AH7"/>
    <mergeCell ref="A6:AH6"/>
    <mergeCell ref="R10:T10"/>
    <mergeCell ref="U10:U12"/>
    <mergeCell ref="V10:AB10"/>
    <mergeCell ref="AC10:AC12"/>
    <mergeCell ref="AD10:AD12"/>
    <mergeCell ref="AE10:AE12"/>
    <mergeCell ref="A1:AH1"/>
    <mergeCell ref="A2:AH2"/>
    <mergeCell ref="A3:AH3"/>
    <mergeCell ref="A4:AH4"/>
    <mergeCell ref="A5:AH5"/>
    <mergeCell ref="A10:A12"/>
    <mergeCell ref="B10:B12"/>
    <mergeCell ref="C10:C12"/>
    <mergeCell ref="AF10:AF12"/>
    <mergeCell ref="G10:G12"/>
    <mergeCell ref="H10:H12"/>
    <mergeCell ref="I10:I12"/>
    <mergeCell ref="K10:K12"/>
    <mergeCell ref="L10:N10"/>
    <mergeCell ref="D10:D12"/>
    <mergeCell ref="E10:E12"/>
    <mergeCell ref="F10:F12"/>
    <mergeCell ref="AG10:AG12"/>
    <mergeCell ref="AH10:AH12"/>
    <mergeCell ref="L11:T11"/>
    <mergeCell ref="V11:AB11"/>
    <mergeCell ref="O10:Q10"/>
  </mergeCells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AH19"/>
  <sheetViews>
    <sheetView view="pageBreakPreview" zoomScale="75" zoomScaleNormal="100" zoomScaleSheetLayoutView="75" workbookViewId="0">
      <selection activeCell="D15" sqref="D15:K15"/>
    </sheetView>
  </sheetViews>
  <sheetFormatPr defaultColWidth="9.140625" defaultRowHeight="15"/>
  <cols>
    <col min="1" max="1" width="5" style="86" customWidth="1"/>
    <col min="2" max="3" width="5" style="86" hidden="1" customWidth="1"/>
    <col min="4" max="4" width="20.85546875" style="86" customWidth="1"/>
    <col min="5" max="5" width="8.28515625" style="86" customWidth="1"/>
    <col min="6" max="6" width="6" style="86" customWidth="1"/>
    <col min="7" max="7" width="41" style="86" customWidth="1"/>
    <col min="8" max="8" width="8.7109375" style="86" customWidth="1"/>
    <col min="9" max="9" width="15.7109375" style="86" hidden="1" customWidth="1"/>
    <col min="10" max="10" width="12.7109375" style="86" hidden="1" customWidth="1"/>
    <col min="11" max="11" width="21.85546875" style="86" customWidth="1"/>
    <col min="12" max="12" width="6.28515625" style="86" customWidth="1"/>
    <col min="13" max="13" width="8.7109375" style="86" customWidth="1"/>
    <col min="14" max="14" width="3.85546875" style="86" customWidth="1"/>
    <col min="15" max="15" width="6.28515625" style="86" customWidth="1"/>
    <col min="16" max="16" width="8.7109375" style="86" customWidth="1"/>
    <col min="17" max="17" width="3.85546875" style="86" customWidth="1"/>
    <col min="18" max="18" width="6.28515625" style="86" customWidth="1"/>
    <col min="19" max="19" width="8.7109375" style="86" customWidth="1"/>
    <col min="20" max="20" width="3.85546875" style="86" customWidth="1"/>
    <col min="21" max="21" width="9.85546875" style="86" customWidth="1"/>
    <col min="22" max="25" width="5.5703125" style="86" customWidth="1"/>
    <col min="26" max="26" width="5.85546875" style="86" customWidth="1"/>
    <col min="27" max="27" width="8.7109375" style="86" customWidth="1"/>
    <col min="28" max="28" width="3.7109375" style="86" customWidth="1"/>
    <col min="29" max="29" width="4.85546875" style="86" customWidth="1"/>
    <col min="30" max="30" width="4.85546875" style="86" hidden="1" customWidth="1"/>
    <col min="31" max="31" width="6.28515625" style="86" customWidth="1"/>
    <col min="32" max="32" width="6.7109375" style="86" hidden="1" customWidth="1"/>
    <col min="33" max="33" width="9.7109375" style="86" customWidth="1"/>
    <col min="34" max="34" width="6.28515625" style="86" customWidth="1"/>
    <col min="35" max="16384" width="9.140625" style="86"/>
  </cols>
  <sheetData>
    <row r="1" spans="1:34" ht="49.5" customHeight="1">
      <c r="A1" s="220" t="s">
        <v>271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</row>
    <row r="2" spans="1:34" ht="15.95" customHeight="1">
      <c r="A2" s="208" t="s">
        <v>107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</row>
    <row r="3" spans="1:34" ht="15.95" customHeight="1">
      <c r="A3" s="209" t="s">
        <v>76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</row>
    <row r="4" spans="1:34" ht="21" customHeight="1">
      <c r="A4" s="210" t="s">
        <v>273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</row>
    <row r="5" spans="1:34" ht="21" customHeight="1">
      <c r="A5" s="214" t="s">
        <v>108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  <c r="AD5" s="215"/>
      <c r="AE5" s="215"/>
      <c r="AF5" s="215"/>
      <c r="AG5" s="215"/>
      <c r="AH5" s="215"/>
    </row>
    <row r="6" spans="1:34" ht="21" customHeight="1">
      <c r="A6" s="214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</row>
    <row r="7" spans="1:34" ht="19.149999999999999" customHeight="1">
      <c r="A7" s="217" t="s">
        <v>232</v>
      </c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</row>
    <row r="8" spans="1:34" ht="19.149999999999999" customHeight="1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</row>
    <row r="9" spans="1:34" ht="15" customHeight="1">
      <c r="A9" s="25" t="s">
        <v>1</v>
      </c>
      <c r="B9" s="30"/>
      <c r="C9" s="30"/>
      <c r="D9" s="28"/>
      <c r="E9" s="28"/>
      <c r="F9" s="28"/>
      <c r="G9" s="28"/>
      <c r="H9" s="28"/>
      <c r="I9" s="29"/>
      <c r="J9" s="29"/>
      <c r="K9" s="30"/>
      <c r="L9" s="31"/>
      <c r="M9" s="32"/>
      <c r="N9" s="33"/>
      <c r="O9" s="31"/>
      <c r="P9" s="32"/>
      <c r="Q9" s="33"/>
      <c r="R9" s="31"/>
      <c r="S9" s="32"/>
      <c r="T9" s="33"/>
      <c r="U9" s="33"/>
      <c r="V9" s="31"/>
      <c r="W9" s="34"/>
      <c r="X9" s="33"/>
      <c r="Y9" s="31"/>
      <c r="Z9" s="31"/>
      <c r="AA9" s="34"/>
      <c r="AB9" s="33"/>
      <c r="AC9" s="33"/>
      <c r="AD9" s="33"/>
      <c r="AE9" s="33"/>
      <c r="AF9" s="33"/>
      <c r="AG9" s="87" t="s">
        <v>145</v>
      </c>
      <c r="AH9" s="36"/>
    </row>
    <row r="10" spans="1:34" ht="20.100000000000001" customHeight="1">
      <c r="A10" s="225" t="s">
        <v>79</v>
      </c>
      <c r="B10" s="225"/>
      <c r="C10" s="225" t="s">
        <v>3</v>
      </c>
      <c r="D10" s="237" t="s">
        <v>80</v>
      </c>
      <c r="E10" s="237" t="s">
        <v>5</v>
      </c>
      <c r="F10" s="225" t="s">
        <v>6</v>
      </c>
      <c r="G10" s="237" t="s">
        <v>81</v>
      </c>
      <c r="H10" s="237" t="s">
        <v>5</v>
      </c>
      <c r="I10" s="237" t="s">
        <v>8</v>
      </c>
      <c r="J10" s="54"/>
      <c r="K10" s="237" t="s">
        <v>10</v>
      </c>
      <c r="L10" s="238" t="s">
        <v>82</v>
      </c>
      <c r="M10" s="238"/>
      <c r="N10" s="238"/>
      <c r="O10" s="238" t="s">
        <v>99</v>
      </c>
      <c r="P10" s="238"/>
      <c r="Q10" s="238"/>
      <c r="R10" s="238" t="s">
        <v>98</v>
      </c>
      <c r="S10" s="238"/>
      <c r="T10" s="238"/>
      <c r="U10" s="239" t="s">
        <v>169</v>
      </c>
      <c r="V10" s="228" t="s">
        <v>84</v>
      </c>
      <c r="W10" s="229"/>
      <c r="X10" s="229"/>
      <c r="Y10" s="229"/>
      <c r="Z10" s="229"/>
      <c r="AA10" s="229"/>
      <c r="AB10" s="230"/>
      <c r="AC10" s="231" t="s">
        <v>85</v>
      </c>
      <c r="AD10" s="234" t="s">
        <v>86</v>
      </c>
      <c r="AE10" s="225" t="s">
        <v>87</v>
      </c>
      <c r="AF10" s="226" t="s">
        <v>100</v>
      </c>
      <c r="AG10" s="227" t="s">
        <v>89</v>
      </c>
      <c r="AH10" s="227" t="s">
        <v>90</v>
      </c>
    </row>
    <row r="11" spans="1:34" ht="20.100000000000001" customHeight="1">
      <c r="A11" s="225"/>
      <c r="B11" s="225"/>
      <c r="C11" s="225"/>
      <c r="D11" s="237"/>
      <c r="E11" s="237"/>
      <c r="F11" s="225"/>
      <c r="G11" s="237"/>
      <c r="H11" s="237"/>
      <c r="I11" s="237"/>
      <c r="J11" s="54"/>
      <c r="K11" s="237"/>
      <c r="L11" s="228" t="s">
        <v>101</v>
      </c>
      <c r="M11" s="229"/>
      <c r="N11" s="229"/>
      <c r="O11" s="229"/>
      <c r="P11" s="229"/>
      <c r="Q11" s="229"/>
      <c r="R11" s="229"/>
      <c r="S11" s="229"/>
      <c r="T11" s="230"/>
      <c r="U11" s="240"/>
      <c r="V11" s="228" t="s">
        <v>102</v>
      </c>
      <c r="W11" s="229"/>
      <c r="X11" s="229"/>
      <c r="Y11" s="229"/>
      <c r="Z11" s="229"/>
      <c r="AA11" s="229"/>
      <c r="AB11" s="230"/>
      <c r="AC11" s="232"/>
      <c r="AD11" s="235"/>
      <c r="AE11" s="225"/>
      <c r="AF11" s="226"/>
      <c r="AG11" s="227"/>
      <c r="AH11" s="227"/>
    </row>
    <row r="12" spans="1:34" ht="82.5" customHeight="1">
      <c r="A12" s="225"/>
      <c r="B12" s="225"/>
      <c r="C12" s="225"/>
      <c r="D12" s="237"/>
      <c r="E12" s="237"/>
      <c r="F12" s="225"/>
      <c r="G12" s="237"/>
      <c r="H12" s="237"/>
      <c r="I12" s="237"/>
      <c r="J12" s="54"/>
      <c r="K12" s="237"/>
      <c r="L12" s="55" t="s">
        <v>91</v>
      </c>
      <c r="M12" s="56" t="s">
        <v>92</v>
      </c>
      <c r="N12" s="57" t="s">
        <v>79</v>
      </c>
      <c r="O12" s="55" t="s">
        <v>91</v>
      </c>
      <c r="P12" s="56" t="s">
        <v>92</v>
      </c>
      <c r="Q12" s="57" t="s">
        <v>79</v>
      </c>
      <c r="R12" s="55" t="s">
        <v>91</v>
      </c>
      <c r="S12" s="56" t="s">
        <v>92</v>
      </c>
      <c r="T12" s="57" t="s">
        <v>79</v>
      </c>
      <c r="U12" s="241"/>
      <c r="V12" s="38" t="s">
        <v>103</v>
      </c>
      <c r="W12" s="38" t="s">
        <v>104</v>
      </c>
      <c r="X12" s="38" t="s">
        <v>105</v>
      </c>
      <c r="Y12" s="38" t="s">
        <v>106</v>
      </c>
      <c r="Z12" s="38" t="s">
        <v>91</v>
      </c>
      <c r="AA12" s="56" t="s">
        <v>92</v>
      </c>
      <c r="AB12" s="57" t="s">
        <v>79</v>
      </c>
      <c r="AC12" s="233"/>
      <c r="AD12" s="236"/>
      <c r="AE12" s="225"/>
      <c r="AF12" s="226"/>
      <c r="AG12" s="227"/>
      <c r="AH12" s="227"/>
    </row>
    <row r="13" spans="1:34" ht="59.25" hidden="1" customHeight="1">
      <c r="A13" s="41"/>
      <c r="B13" s="88"/>
      <c r="C13" s="89"/>
      <c r="D13" s="120" t="s">
        <v>41</v>
      </c>
      <c r="E13" s="118" t="s">
        <v>42</v>
      </c>
      <c r="F13" s="82" t="s">
        <v>13</v>
      </c>
      <c r="G13" s="121" t="s">
        <v>43</v>
      </c>
      <c r="H13" s="81" t="s">
        <v>44</v>
      </c>
      <c r="I13" s="82" t="s">
        <v>45</v>
      </c>
      <c r="J13" s="82" t="s">
        <v>46</v>
      </c>
      <c r="K13" s="83" t="s">
        <v>53</v>
      </c>
      <c r="L13" s="46"/>
      <c r="M13" s="58">
        <f>L13/2-IF($AC13=1,0.5,IF($AC13=2,1.5,0))</f>
        <v>0</v>
      </c>
      <c r="N13" s="59">
        <f>RANK(M13,M$13:M$15,0)</f>
        <v>2</v>
      </c>
      <c r="O13" s="46"/>
      <c r="P13" s="58">
        <f>O13/2-IF($AC13=1,0.5,IF($AC13=2,1.5,0))</f>
        <v>0</v>
      </c>
      <c r="Q13" s="59">
        <f>RANK(P13,P$13:P$15,0)</f>
        <v>2</v>
      </c>
      <c r="R13" s="46"/>
      <c r="S13" s="58">
        <f>R13/2-IF($AC13=1,0.5,IF($AC13=2,1.5,0))</f>
        <v>0</v>
      </c>
      <c r="T13" s="59">
        <f>RANK(S13,S$13:S$15,0)</f>
        <v>2</v>
      </c>
      <c r="U13" s="47">
        <f t="shared" ref="U13:U15" si="0">(M13+P13+S13)/3</f>
        <v>0</v>
      </c>
      <c r="V13" s="60"/>
      <c r="W13" s="60"/>
      <c r="X13" s="60"/>
      <c r="Y13" s="60"/>
      <c r="Z13" s="46">
        <f t="shared" ref="Z13:Z15" si="1">SUM(V13:Y13)</f>
        <v>0</v>
      </c>
      <c r="AA13" s="47">
        <f t="shared" ref="AA13:AA15" si="2">Z13/0.4-IF($AC13=1,0.5,IF($AC13=2,1.5,0))</f>
        <v>0</v>
      </c>
      <c r="AB13" s="59">
        <f>RANK(AA13,AA$13:AA$15,0)</f>
        <v>2</v>
      </c>
      <c r="AC13" s="61"/>
      <c r="AD13" s="61"/>
      <c r="AE13" s="46">
        <f t="shared" ref="AE13:AE15" si="3">L13+O13+R13+Z13</f>
        <v>0</v>
      </c>
      <c r="AF13" s="62"/>
      <c r="AG13" s="47">
        <f t="shared" ref="AG13:AG15" si="4">(U13+AA13)/2</f>
        <v>0</v>
      </c>
      <c r="AH13" s="63" t="s">
        <v>93</v>
      </c>
    </row>
    <row r="14" spans="1:34" ht="59.25" hidden="1" customHeight="1">
      <c r="A14" s="41"/>
      <c r="B14" s="88"/>
      <c r="C14" s="89"/>
      <c r="D14" s="120" t="s">
        <v>220</v>
      </c>
      <c r="E14" s="81" t="s">
        <v>195</v>
      </c>
      <c r="F14" s="82" t="s">
        <v>184</v>
      </c>
      <c r="G14" s="121" t="s">
        <v>228</v>
      </c>
      <c r="H14" s="81" t="s">
        <v>196</v>
      </c>
      <c r="I14" s="82" t="s">
        <v>197</v>
      </c>
      <c r="J14" s="82" t="s">
        <v>161</v>
      </c>
      <c r="K14" s="83" t="s">
        <v>162</v>
      </c>
      <c r="L14" s="46"/>
      <c r="M14" s="58">
        <f t="shared" ref="M14" si="5">L14/2-IF($AC14=1,0.5,IF($AC14=2,1.5,0))</f>
        <v>0</v>
      </c>
      <c r="N14" s="59">
        <f>RANK(M14,M$13:M$15,0)</f>
        <v>2</v>
      </c>
      <c r="O14" s="46"/>
      <c r="P14" s="58">
        <f t="shared" ref="P14" si="6">O14/2-IF($AC14=1,0.5,IF($AC14=2,1.5,0))</f>
        <v>0</v>
      </c>
      <c r="Q14" s="59">
        <f>RANK(P14,P$13:P$15,0)</f>
        <v>2</v>
      </c>
      <c r="R14" s="46"/>
      <c r="S14" s="58">
        <f t="shared" ref="S14" si="7">R14/2-IF($AC14=1,0.5,IF($AC14=2,1.5,0))</f>
        <v>0</v>
      </c>
      <c r="T14" s="59">
        <f>RANK(S14,S$13:S$15,0)</f>
        <v>2</v>
      </c>
      <c r="U14" s="47">
        <f t="shared" si="0"/>
        <v>0</v>
      </c>
      <c r="V14" s="60"/>
      <c r="W14" s="60"/>
      <c r="X14" s="60"/>
      <c r="Y14" s="60"/>
      <c r="Z14" s="46">
        <f t="shared" si="1"/>
        <v>0</v>
      </c>
      <c r="AA14" s="47">
        <f t="shared" si="2"/>
        <v>0</v>
      </c>
      <c r="AB14" s="59">
        <f>RANK(AA14,AA$13:AA$15,0)</f>
        <v>2</v>
      </c>
      <c r="AC14" s="61"/>
      <c r="AD14" s="61"/>
      <c r="AE14" s="46">
        <f t="shared" si="3"/>
        <v>0</v>
      </c>
      <c r="AF14" s="62"/>
      <c r="AG14" s="47">
        <f t="shared" si="4"/>
        <v>0</v>
      </c>
      <c r="AH14" s="63" t="s">
        <v>93</v>
      </c>
    </row>
    <row r="15" spans="1:34" ht="59.25" customHeight="1">
      <c r="A15" s="41" t="s">
        <v>93</v>
      </c>
      <c r="B15" s="88"/>
      <c r="C15" s="89"/>
      <c r="D15" s="120" t="s">
        <v>268</v>
      </c>
      <c r="E15" s="81" t="s">
        <v>263</v>
      </c>
      <c r="F15" s="82">
        <v>2</v>
      </c>
      <c r="G15" s="121" t="s">
        <v>270</v>
      </c>
      <c r="H15" s="81" t="s">
        <v>264</v>
      </c>
      <c r="I15" s="82" t="s">
        <v>40</v>
      </c>
      <c r="J15" s="82" t="s">
        <v>265</v>
      </c>
      <c r="K15" s="83" t="s">
        <v>266</v>
      </c>
      <c r="L15" s="46">
        <v>180.5</v>
      </c>
      <c r="M15" s="58">
        <f>L15/2.7-IF($AC15=1,0.5,IF($AC15=2,1.5,0))</f>
        <v>66.851851851851848</v>
      </c>
      <c r="N15" s="59"/>
      <c r="O15" s="46">
        <v>174.5</v>
      </c>
      <c r="P15" s="58">
        <f>O15/2.7-IF($AC15=1,0.5,IF($AC15=2,1.5,0))</f>
        <v>64.629629629629619</v>
      </c>
      <c r="Q15" s="59"/>
      <c r="R15" s="46">
        <v>184</v>
      </c>
      <c r="S15" s="58">
        <f>R15/2.7-IF($AC15=1,0.5,IF($AC15=2,1.5,0))</f>
        <v>68.148148148148138</v>
      </c>
      <c r="T15" s="59"/>
      <c r="U15" s="47">
        <f t="shared" si="0"/>
        <v>66.543209876543202</v>
      </c>
      <c r="V15" s="60">
        <v>7.5</v>
      </c>
      <c r="W15" s="60">
        <v>7.4</v>
      </c>
      <c r="X15" s="60">
        <v>7.7</v>
      </c>
      <c r="Y15" s="60">
        <v>7.7</v>
      </c>
      <c r="Z15" s="46">
        <f t="shared" si="1"/>
        <v>30.3</v>
      </c>
      <c r="AA15" s="47">
        <f t="shared" si="2"/>
        <v>75.75</v>
      </c>
      <c r="AB15" s="59">
        <f>RANK(AA15,AA$13:AA$15,0)</f>
        <v>1</v>
      </c>
      <c r="AC15" s="61"/>
      <c r="AD15" s="61"/>
      <c r="AE15" s="46">
        <f t="shared" si="3"/>
        <v>569.29999999999995</v>
      </c>
      <c r="AF15" s="62"/>
      <c r="AG15" s="47">
        <f t="shared" si="4"/>
        <v>71.146604938271594</v>
      </c>
      <c r="AH15" s="63" t="s">
        <v>93</v>
      </c>
    </row>
    <row r="16" spans="1:34" ht="33" customHeight="1">
      <c r="A16" s="129"/>
      <c r="B16" s="130"/>
      <c r="C16" s="131"/>
      <c r="D16" s="132"/>
      <c r="E16" s="133"/>
      <c r="F16" s="134"/>
      <c r="G16" s="135"/>
      <c r="H16" s="133"/>
      <c r="I16" s="134"/>
      <c r="J16" s="134"/>
      <c r="K16" s="136"/>
      <c r="L16" s="137"/>
      <c r="M16" s="138"/>
      <c r="N16" s="139"/>
      <c r="O16" s="137"/>
      <c r="P16" s="138"/>
      <c r="Q16" s="139"/>
      <c r="R16" s="137"/>
      <c r="S16" s="138"/>
      <c r="T16" s="139"/>
      <c r="U16" s="140"/>
      <c r="V16" s="141"/>
      <c r="W16" s="141"/>
      <c r="X16" s="141"/>
      <c r="Y16" s="141"/>
      <c r="Z16" s="137"/>
      <c r="AA16" s="140"/>
      <c r="AB16" s="139"/>
      <c r="AC16" s="142"/>
      <c r="AD16" s="142"/>
      <c r="AE16" s="137"/>
      <c r="AF16" s="143"/>
      <c r="AG16" s="140"/>
      <c r="AH16" s="144"/>
    </row>
    <row r="17" spans="4:11" ht="30" customHeight="1">
      <c r="D17" s="97" t="s">
        <v>70</v>
      </c>
      <c r="E17" s="98"/>
      <c r="F17" s="98"/>
      <c r="G17" s="98"/>
      <c r="H17" s="98"/>
      <c r="I17" s="99"/>
      <c r="J17" s="100"/>
      <c r="K17" s="53" t="s">
        <v>235</v>
      </c>
    </row>
    <row r="18" spans="4:11" ht="30" customHeight="1">
      <c r="D18" s="97"/>
      <c r="E18" s="98"/>
      <c r="F18" s="98"/>
      <c r="G18" s="98"/>
      <c r="H18" s="98"/>
      <c r="I18" s="99"/>
      <c r="J18" s="100"/>
      <c r="K18" s="53"/>
    </row>
    <row r="19" spans="4:11" ht="30" customHeight="1">
      <c r="D19" s="97" t="s">
        <v>71</v>
      </c>
      <c r="E19" s="101"/>
      <c r="F19" s="101"/>
      <c r="G19" s="101"/>
      <c r="H19" s="101"/>
      <c r="I19" s="102"/>
      <c r="J19" s="102"/>
      <c r="K19" s="53" t="s">
        <v>95</v>
      </c>
    </row>
  </sheetData>
  <protectedRanges>
    <protectedRange sqref="K17:K18" name="Диапазон1_3_1_1_3_11_1_1_3_1_1_2_1_3_3_1_1_4_1_1_2_1_2"/>
    <protectedRange sqref="K19" name="Диапазон1_3_1_1_3_11_1_1_3_1_1_2_1_3_3_1_1_4_1_1_2_1_1_1"/>
  </protectedRanges>
  <mergeCells count="30">
    <mergeCell ref="A7:AH7"/>
    <mergeCell ref="A6:AH6"/>
    <mergeCell ref="R10:T10"/>
    <mergeCell ref="U10:U12"/>
    <mergeCell ref="V10:AB10"/>
    <mergeCell ref="AC10:AC12"/>
    <mergeCell ref="AD10:AD12"/>
    <mergeCell ref="AE10:AE12"/>
    <mergeCell ref="A1:AH1"/>
    <mergeCell ref="A2:AH2"/>
    <mergeCell ref="A3:AH3"/>
    <mergeCell ref="A4:AH4"/>
    <mergeCell ref="A5:AH5"/>
    <mergeCell ref="A10:A12"/>
    <mergeCell ref="B10:B12"/>
    <mergeCell ref="C10:C12"/>
    <mergeCell ref="AF10:AF12"/>
    <mergeCell ref="G10:G12"/>
    <mergeCell ref="H10:H12"/>
    <mergeCell ref="I10:I12"/>
    <mergeCell ref="K10:K12"/>
    <mergeCell ref="L10:N10"/>
    <mergeCell ref="D10:D12"/>
    <mergeCell ref="E10:E12"/>
    <mergeCell ref="F10:F12"/>
    <mergeCell ref="AG10:AG12"/>
    <mergeCell ref="AH10:AH12"/>
    <mergeCell ref="L11:T11"/>
    <mergeCell ref="V11:AB11"/>
    <mergeCell ref="O10:Q10"/>
  </mergeCells>
  <pageMargins left="0.19685039370078741" right="0.15748031496062992" top="0.19685039370078741" bottom="0.19685039370078741" header="0.23622047244094491" footer="0.15748031496062992"/>
  <pageSetup paperSize="9" scale="58" fitToHeight="2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36</vt:i4>
      </vt:variant>
    </vt:vector>
  </HeadingPairs>
  <TitlesOfParts>
    <vt:vector size="59" baseType="lpstr">
      <vt:lpstr>МЛ рег</vt:lpstr>
      <vt:lpstr>МЛ клуб</vt:lpstr>
      <vt:lpstr>1.3 д</vt:lpstr>
      <vt:lpstr>1.3 люб</vt:lpstr>
      <vt:lpstr>1.3 оз</vt:lpstr>
      <vt:lpstr>уровень 1</vt:lpstr>
      <vt:lpstr>ППдА</vt:lpstr>
      <vt:lpstr>КПд</vt:lpstr>
      <vt:lpstr>ЛПд</vt:lpstr>
      <vt:lpstr>БП</vt:lpstr>
      <vt:lpstr>ЛПд д</vt:lpstr>
      <vt:lpstr>МП</vt:lpstr>
      <vt:lpstr>КЮР СП1</vt:lpstr>
      <vt:lpstr>КЮР БП</vt:lpstr>
      <vt:lpstr>ППдА люб</vt:lpstr>
      <vt:lpstr>ППдА оз</vt:lpstr>
      <vt:lpstr>КПд люб</vt:lpstr>
      <vt:lpstr>уровень 2</vt:lpstr>
      <vt:lpstr>ППЮн юн</vt:lpstr>
      <vt:lpstr>ППЮн оз</vt:lpstr>
      <vt:lpstr>КПюн оз</vt:lpstr>
      <vt:lpstr>КПюн юн</vt:lpstr>
      <vt:lpstr>Суд рег</vt:lpstr>
      <vt:lpstr>'1.3 д'!Заголовки_для_печати</vt:lpstr>
      <vt:lpstr>'1.3 люб'!Заголовки_для_печати</vt:lpstr>
      <vt:lpstr>'1.3 оз'!Заголовки_для_печати</vt:lpstr>
      <vt:lpstr>БП!Заголовки_для_печати</vt:lpstr>
      <vt:lpstr>КПд!Заголовки_для_печати</vt:lpstr>
      <vt:lpstr>'КПд люб'!Заголовки_для_печати</vt:lpstr>
      <vt:lpstr>'КПюн оз'!Заголовки_для_печати</vt:lpstr>
      <vt:lpstr>'КПюн юн'!Заголовки_для_печати</vt:lpstr>
      <vt:lpstr>ЛПд!Заголовки_для_печати</vt:lpstr>
      <vt:lpstr>'ЛПд д'!Заголовки_для_печати</vt:lpstr>
      <vt:lpstr>'МЛ клуб'!Заголовки_для_печати</vt:lpstr>
      <vt:lpstr>'МЛ рег'!Заголовки_для_печати</vt:lpstr>
      <vt:lpstr>МП!Заголовки_для_печати</vt:lpstr>
      <vt:lpstr>ППдА!Заголовки_для_печати</vt:lpstr>
      <vt:lpstr>'ППдА люб'!Заголовки_для_печати</vt:lpstr>
      <vt:lpstr>'ППдА оз'!Заголовки_для_печати</vt:lpstr>
      <vt:lpstr>'ППЮн оз'!Заголовки_для_печати</vt:lpstr>
      <vt:lpstr>'ППЮн юн'!Заголовки_для_печати</vt:lpstr>
      <vt:lpstr>'уровень 1'!Заголовки_для_печати</vt:lpstr>
      <vt:lpstr>'уровень 2'!Заголовки_для_печати</vt:lpstr>
      <vt:lpstr>'1.3 д'!Область_печати</vt:lpstr>
      <vt:lpstr>'1.3 люб'!Область_печати</vt:lpstr>
      <vt:lpstr>'1.3 оз'!Область_печати</vt:lpstr>
      <vt:lpstr>БП!Область_печати</vt:lpstr>
      <vt:lpstr>КПд!Область_печати</vt:lpstr>
      <vt:lpstr>'КПюн оз'!Область_печати</vt:lpstr>
      <vt:lpstr>'КПюн юн'!Область_печати</vt:lpstr>
      <vt:lpstr>ЛПд!Область_печати</vt:lpstr>
      <vt:lpstr>'ЛПд д'!Область_печати</vt:lpstr>
      <vt:lpstr>'МЛ рег'!Область_печати</vt:lpstr>
      <vt:lpstr>МП!Область_печати</vt:lpstr>
      <vt:lpstr>'ППЮн оз'!Область_печати</vt:lpstr>
      <vt:lpstr>'ППЮн юн'!Область_печати</vt:lpstr>
      <vt:lpstr>'Суд рег'!Область_печати</vt:lpstr>
      <vt:lpstr>'уровень 1'!Область_печати</vt:lpstr>
      <vt:lpstr>'уровень 2'!Область_печати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alex</cp:lastModifiedBy>
  <cp:lastPrinted>2023-09-09T16:34:24Z</cp:lastPrinted>
  <dcterms:created xsi:type="dcterms:W3CDTF">2023-07-02T19:13:46Z</dcterms:created>
  <dcterms:modified xsi:type="dcterms:W3CDTF">2023-09-10T18:19:22Z</dcterms:modified>
</cp:coreProperties>
</file>