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activeTab="0"/>
  </bookViews>
  <sheets>
    <sheet name="МЛ" sheetId="1" r:id="rId1"/>
    <sheet name="1.3 д" sheetId="2" r:id="rId2"/>
    <sheet name="ППдА д" sheetId="3" r:id="rId3"/>
    <sheet name="ППдА ок" sheetId="4" r:id="rId4"/>
    <sheet name="ППдВ д" sheetId="5" r:id="rId5"/>
    <sheet name="ППдВ ок" sheetId="6" r:id="rId6"/>
    <sheet name="ППЮн ок" sheetId="7" r:id="rId7"/>
    <sheet name="ЛПЮН ок" sheetId="8" r:id="rId8"/>
    <sheet name="МП" sheetId="9" r:id="rId9"/>
    <sheet name="Судейская " sheetId="10" r:id="rId10"/>
  </sheets>
  <definedNames>
    <definedName name="_xlnm.Print_Titles" localSheetId="0">'МЛ'!$5:$5</definedName>
    <definedName name="_xlnm.Print_Area" localSheetId="0">'МЛ'!$A$1:$L$32</definedName>
  </definedNames>
  <calcPr fullCalcOnLoad="1"/>
</workbook>
</file>

<file path=xl/sharedStrings.xml><?xml version="1.0" encoding="utf-8"?>
<sst xmlns="http://schemas.openxmlformats.org/spreadsheetml/2006/main" count="795" uniqueCount="234">
  <si>
    <r>
      <rPr>
        <b/>
        <sz val="14"/>
        <rFont val="Verdana"/>
        <family val="2"/>
      </rPr>
      <t>ВСЕВОЛОЖСКИЕ КОННЫЕ ИГРЫ 2023, ЭТАП
«WINNER CUP»</t>
    </r>
    <r>
      <rPr>
        <b/>
        <sz val="10"/>
        <rFont val="Verdana"/>
        <family val="2"/>
      </rPr>
      <t xml:space="preserve">
</t>
    </r>
    <r>
      <rPr>
        <sz val="11"/>
        <rFont val="Verdana"/>
        <family val="2"/>
      </rPr>
      <t>муниципальные соревнования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 xml:space="preserve">  мальчики и девочки 10-14 лет, юноши и девушки 14-18 лет, мужчины и женщины
</t>
    </r>
  </si>
  <si>
    <t>Выездка - большой круг, выездка - малый круг</t>
  </si>
  <si>
    <t>Мастер-лист</t>
  </si>
  <si>
    <t>КСК "Виннер", Ленинградская область</t>
  </si>
  <si>
    <t>14 октября 2023 г.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</si>
  <si>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</si>
  <si>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</si>
  <si>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</si>
  <si>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</si>
  <si>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</si>
  <si>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</si>
  <si>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</si>
  <si>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</si>
  <si>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</si>
  <si>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ветеринарного осмотра</t>
  </si>
  <si>
    <r>
      <t xml:space="preserve">БАСОВА </t>
    </r>
    <r>
      <rPr>
        <sz val="8"/>
        <rFont val="Verdana"/>
        <family val="2"/>
      </rPr>
      <t>Анна</t>
    </r>
  </si>
  <si>
    <t>007383</t>
  </si>
  <si>
    <t>б/р</t>
  </si>
  <si>
    <r>
      <t>ВАРЯГ</t>
    </r>
    <r>
      <rPr>
        <sz val="8"/>
        <rFont val="Verdana"/>
        <family val="2"/>
      </rPr>
      <t xml:space="preserve">-12, мер., сер., полукр., Гардемарин 7, Россия </t>
    </r>
  </si>
  <si>
    <t>018622</t>
  </si>
  <si>
    <t>Басова А.</t>
  </si>
  <si>
    <t>самостоятельно</t>
  </si>
  <si>
    <t>КСК "Виннер" / Ленинградская область</t>
  </si>
  <si>
    <t>допущен</t>
  </si>
  <si>
    <r>
      <t xml:space="preserve">БОГДАНОВА </t>
    </r>
    <r>
      <rPr>
        <sz val="8"/>
        <rFont val="Verdana"/>
        <family val="2"/>
      </rPr>
      <t>Ольга, 2007</t>
    </r>
  </si>
  <si>
    <t>118907</t>
  </si>
  <si>
    <r>
      <t>ЭЛИЗАБЕТ</t>
    </r>
    <r>
      <rPr>
        <sz val="8"/>
        <rFont val="Verdana"/>
        <family val="2"/>
      </rPr>
      <t>-15, коб., сол., полукр., Карнавал, Россия</t>
    </r>
  </si>
  <si>
    <t>030525</t>
  </si>
  <si>
    <t>Богданова Н.</t>
  </si>
  <si>
    <t>Дронова Е.</t>
  </si>
  <si>
    <t>КСК "Алекс" / 
Ленинградская область</t>
  </si>
  <si>
    <r>
      <t xml:space="preserve">БУЛАТОВА </t>
    </r>
    <r>
      <rPr>
        <sz val="8"/>
        <rFont val="Verdana"/>
        <family val="2"/>
      </rPr>
      <t>Мария, 2004</t>
    </r>
  </si>
  <si>
    <t>080304</t>
  </si>
  <si>
    <r>
      <t>ШЭР</t>
    </r>
    <r>
      <rPr>
        <sz val="8"/>
        <rFont val="Verdana"/>
        <family val="2"/>
      </rPr>
      <t>-12, коб., т.-рыж., полукр., Шезлонг, Россия</t>
    </r>
  </si>
  <si>
    <t>011789</t>
  </si>
  <si>
    <t>Корытина А.</t>
  </si>
  <si>
    <t>ч/в / 
Санкт-Петербург</t>
  </si>
  <si>
    <r>
      <t xml:space="preserve">БУЛАШЕВИЧ </t>
    </r>
    <r>
      <rPr>
        <sz val="8"/>
        <rFont val="Verdana"/>
        <family val="2"/>
      </rPr>
      <t>Анна</t>
    </r>
  </si>
  <si>
    <t>092499</t>
  </si>
  <si>
    <r>
      <t>ШЕНГАРД</t>
    </r>
    <r>
      <rPr>
        <sz val="8"/>
        <rFont val="Verdana"/>
        <family val="2"/>
      </rPr>
      <t>-08, мер., сер., спорт. помесь, Шерон, Россия</t>
    </r>
  </si>
  <si>
    <t>010648</t>
  </si>
  <si>
    <t>Максимова Н.</t>
  </si>
  <si>
    <t>Федорова Ю.</t>
  </si>
  <si>
    <t>КСК "Виннер" / 
Ленинградская область</t>
  </si>
  <si>
    <r>
      <t>СПОРТИШ ДРАЙВ ФОН БАСС</t>
    </r>
    <r>
      <rPr>
        <sz val="8"/>
        <rFont val="Verdana"/>
        <family val="2"/>
      </rPr>
      <t>-14 (127), жер., сер.,  уэльс. пони, Спортиш Сплендор, Московская область</t>
    </r>
  </si>
  <si>
    <t>018603</t>
  </si>
  <si>
    <t>Громова О.</t>
  </si>
  <si>
    <r>
      <t>БУРЫГИНА</t>
    </r>
    <r>
      <rPr>
        <sz val="8"/>
        <rFont val="Verdana"/>
        <family val="2"/>
      </rPr>
      <t xml:space="preserve"> Анастасия, 2009</t>
    </r>
  </si>
  <si>
    <t>086709</t>
  </si>
  <si>
    <r>
      <t>КОРОНА ИМПЕРИИ-</t>
    </r>
    <r>
      <rPr>
        <sz val="8"/>
        <rFont val="Verdana"/>
        <family val="2"/>
      </rPr>
      <t>17. коб., св.-рыж., орл. рыс., Перспективный, Россия</t>
    </r>
  </si>
  <si>
    <t>025532</t>
  </si>
  <si>
    <t>Калинина О.</t>
  </si>
  <si>
    <t>КСК "Велес" / 
Санкт-Петербург</t>
  </si>
  <si>
    <r>
      <t xml:space="preserve">ЕРМАКОВА </t>
    </r>
    <r>
      <rPr>
        <sz val="8"/>
        <rFont val="Verdana"/>
        <family val="2"/>
      </rPr>
      <t>Алина, 2009</t>
    </r>
  </si>
  <si>
    <r>
      <t>БЛЕКБЕРРИ-</t>
    </r>
    <r>
      <rPr>
        <sz val="8"/>
        <rFont val="Verdana"/>
        <family val="2"/>
      </rPr>
      <t>17, коб., вор., полукр., Бенедикт, Украина</t>
    </r>
  </si>
  <si>
    <t>025837</t>
  </si>
  <si>
    <t>Крумина Л.</t>
  </si>
  <si>
    <t>Коренкова А.</t>
  </si>
  <si>
    <t>КСК "Нега" / 
Республика Карелия</t>
  </si>
  <si>
    <r>
      <t xml:space="preserve">ЗАЛИВИНА </t>
    </r>
    <r>
      <rPr>
        <sz val="8"/>
        <rFont val="Verdana"/>
        <family val="2"/>
      </rPr>
      <t>Татьяна, 2006</t>
    </r>
  </si>
  <si>
    <r>
      <t>ТВИД</t>
    </r>
    <r>
      <rPr>
        <sz val="8"/>
        <rFont val="Verdana"/>
        <family val="2"/>
      </rPr>
      <t>-09, жер., т-гнед., УВП, Сандрос Диамант, Украина</t>
    </r>
  </si>
  <si>
    <t>011214</t>
  </si>
  <si>
    <t>Тюгаева А.</t>
  </si>
  <si>
    <t>КСК "Адреналин" /
Ленинградская область</t>
  </si>
  <si>
    <t>124906</t>
  </si>
  <si>
    <r>
      <t>ХАЛЦЕДОН</t>
    </r>
    <r>
      <rPr>
        <sz val="8"/>
        <rFont val="Verdana"/>
        <family val="2"/>
      </rPr>
      <t>-12, мер., рыж., полукр., Дрейф, Ленинградская область</t>
    </r>
  </si>
  <si>
    <t>020523</t>
  </si>
  <si>
    <t>Кружалина М.</t>
  </si>
  <si>
    <r>
      <t xml:space="preserve">ИВАНОВА </t>
    </r>
    <r>
      <rPr>
        <sz val="8"/>
        <rFont val="Verdana"/>
        <family val="2"/>
      </rPr>
      <t>Мария</t>
    </r>
  </si>
  <si>
    <t>034086</t>
  </si>
  <si>
    <r>
      <t>ХАРБИН</t>
    </r>
    <r>
      <rPr>
        <sz val="8"/>
        <rFont val="Verdana"/>
        <family val="2"/>
      </rPr>
      <t xml:space="preserve">-10, мер., рыж., трак., Богарт 21, Беларусь </t>
    </r>
  </si>
  <si>
    <t>020465</t>
  </si>
  <si>
    <t>Иванова М.</t>
  </si>
  <si>
    <t>Семенова И.</t>
  </si>
  <si>
    <t>КСК "Виннер" / 
Санкт-Петербург</t>
  </si>
  <si>
    <r>
      <t>ЭЛЬЧЕ ДЕ АЛЬКАНТЕ</t>
    </r>
    <r>
      <rPr>
        <sz val="8"/>
        <rFont val="Verdana"/>
        <family val="2"/>
      </rPr>
      <t>-12, мер., т.-гнед., полукр., неизв., Россия</t>
    </r>
  </si>
  <si>
    <t>029443</t>
  </si>
  <si>
    <t>Гурская Н.</t>
  </si>
  <si>
    <r>
      <t xml:space="preserve">ИВАШЕЧКИНА </t>
    </r>
    <r>
      <rPr>
        <sz val="8"/>
        <rFont val="Verdana"/>
        <family val="2"/>
      </rPr>
      <t>Мария, 2011</t>
    </r>
  </si>
  <si>
    <t>039111</t>
  </si>
  <si>
    <t>1Ю</t>
  </si>
  <si>
    <r>
      <t>БААЛЬБЕК-</t>
    </r>
    <r>
      <rPr>
        <sz val="8"/>
        <rFont val="Verdana"/>
        <family val="2"/>
      </rPr>
      <t>09, жер., гнед., трак., Апрель, Московская область</t>
    </r>
  </si>
  <si>
    <t>011712</t>
  </si>
  <si>
    <t>Широкова Н.</t>
  </si>
  <si>
    <r>
      <t xml:space="preserve">КАЛИНИНА </t>
    </r>
    <r>
      <rPr>
        <sz val="8"/>
        <rFont val="Verdana"/>
        <family val="2"/>
      </rPr>
      <t>Зоя, 2006</t>
    </r>
  </si>
  <si>
    <t>000906</t>
  </si>
  <si>
    <t>КМС</t>
  </si>
  <si>
    <r>
      <t>БЕРЕНИКА-</t>
    </r>
    <r>
      <rPr>
        <sz val="8"/>
        <rFont val="Verdana"/>
        <family val="2"/>
      </rPr>
      <t>11, коб., кар., полукр., Нартай, Россия</t>
    </r>
  </si>
  <si>
    <t>018341</t>
  </si>
  <si>
    <t>Крошкина А.</t>
  </si>
  <si>
    <r>
      <t xml:space="preserve">КОСТРОВА </t>
    </r>
    <r>
      <rPr>
        <sz val="8"/>
        <rFont val="Verdana"/>
        <family val="2"/>
      </rPr>
      <t>Анастасия</t>
    </r>
  </si>
  <si>
    <t>094799</t>
  </si>
  <si>
    <r>
      <t>АРДПАТРИК</t>
    </r>
    <r>
      <rPr>
        <sz val="8"/>
        <rFont val="Verdana"/>
        <family val="2"/>
      </rPr>
      <t>-16, мер., вор., трак., Арамис, Россия</t>
    </r>
  </si>
  <si>
    <t>027409</t>
  </si>
  <si>
    <t>Бойченко Т.</t>
  </si>
  <si>
    <r>
      <t xml:space="preserve">КУУС </t>
    </r>
    <r>
      <rPr>
        <sz val="8"/>
        <rFont val="Verdana"/>
        <family val="2"/>
      </rPr>
      <t>Ева</t>
    </r>
  </si>
  <si>
    <t>055897</t>
  </si>
  <si>
    <r>
      <t>КЛИНТОРД II</t>
    </r>
    <r>
      <rPr>
        <sz val="8"/>
        <rFont val="Verdana"/>
        <family val="2"/>
      </rPr>
      <t>-06, мер., сер., голшт., Клинтон I, Германия</t>
    </r>
  </si>
  <si>
    <t>018352</t>
  </si>
  <si>
    <t>Лебедева И.</t>
  </si>
  <si>
    <t>Тимова К.</t>
  </si>
  <si>
    <r>
      <t xml:space="preserve">ЛОТОНЕНКО </t>
    </r>
    <r>
      <rPr>
        <sz val="8"/>
        <rFont val="Verdana"/>
        <family val="2"/>
      </rPr>
      <t>Олеся, 2008</t>
    </r>
  </si>
  <si>
    <t>140408</t>
  </si>
  <si>
    <r>
      <t>ИДАЛЬГО</t>
    </r>
    <r>
      <rPr>
        <sz val="8"/>
        <rFont val="Verdana"/>
        <family val="2"/>
      </rPr>
      <t>-12 (150), мер., сер., класс пони, неизв., Россия</t>
    </r>
  </si>
  <si>
    <t>017461</t>
  </si>
  <si>
    <t>Ловкачева М.</t>
  </si>
  <si>
    <t>КСК "Алекс" / 
Санкт-Петербург</t>
  </si>
  <si>
    <r>
      <t xml:space="preserve">МЯНД </t>
    </r>
    <r>
      <rPr>
        <sz val="8"/>
        <rFont val="Verdana"/>
        <family val="2"/>
      </rPr>
      <t>Анна</t>
    </r>
  </si>
  <si>
    <t>067097</t>
  </si>
  <si>
    <r>
      <t>ГАМБИТ</t>
    </r>
    <r>
      <rPr>
        <sz val="8"/>
        <rFont val="Verdana"/>
        <family val="2"/>
      </rPr>
      <t>-17, мер., т.-гнед., полукр., Гербион, Россия</t>
    </r>
  </si>
  <si>
    <t>025584</t>
  </si>
  <si>
    <t>Мянд А.</t>
  </si>
  <si>
    <r>
      <t xml:space="preserve">ФЕТИСОВА </t>
    </r>
    <r>
      <rPr>
        <sz val="8"/>
        <rFont val="Verdana"/>
        <family val="2"/>
      </rPr>
      <t>София, 2003</t>
    </r>
  </si>
  <si>
    <t>011303</t>
  </si>
  <si>
    <r>
      <t>ОЛИМП</t>
    </r>
    <r>
      <rPr>
        <sz val="8"/>
        <rFont val="Verdana"/>
        <family val="2"/>
      </rPr>
      <t>-02, мер., вор., ганн., Отлив-2, Россия</t>
    </r>
  </si>
  <si>
    <t>002946</t>
  </si>
  <si>
    <t>Алешина А.</t>
  </si>
  <si>
    <t>Архипенко Н.</t>
  </si>
  <si>
    <r>
      <t xml:space="preserve">ЯНССОН </t>
    </r>
    <r>
      <rPr>
        <sz val="8"/>
        <rFont val="Verdana"/>
        <family val="2"/>
      </rPr>
      <t>Ева Николь, 2010</t>
    </r>
  </si>
  <si>
    <t>052710</t>
  </si>
  <si>
    <r>
      <t>ТИБЕРИЙ</t>
    </r>
    <r>
      <rPr>
        <sz val="8"/>
        <rFont val="Verdana"/>
        <family val="2"/>
      </rPr>
      <t>-13, мер., рыж., полукр., неизв., Росссия</t>
    </r>
  </si>
  <si>
    <t>017489</t>
  </si>
  <si>
    <t xml:space="preserve">Корсакова А. </t>
  </si>
  <si>
    <t>КСК "Талисман" / 
Санкт-Петербург</t>
  </si>
  <si>
    <t xml:space="preserve"> </t>
  </si>
  <si>
    <t xml:space="preserve">Главный судья </t>
  </si>
  <si>
    <t>Сочеванова О.А. - СС ВК - Санкт-Петербург</t>
  </si>
  <si>
    <t>Главный секретарь</t>
  </si>
  <si>
    <t>Блюменталь Н.А. - СС ВК - Санкт-Петербург</t>
  </si>
  <si>
    <t>Технический делегат</t>
  </si>
  <si>
    <t>Санталова О.В. - СС 2К - Санкт-Петербург</t>
  </si>
  <si>
    <t>Ветеринарный врач</t>
  </si>
  <si>
    <t>Крутина О.А.</t>
  </si>
  <si>
    <r>
      <rPr>
        <b/>
        <sz val="14"/>
        <rFont val="Verdana"/>
        <family val="2"/>
      </rPr>
      <t>ВСЕВОЛОЖСКИЕ КОННЫЕ ИГРЫ 2023, ЭТАП
«WINNER CUP»</t>
    </r>
    <r>
      <rPr>
        <b/>
        <sz val="10"/>
        <rFont val="Verdana"/>
        <family val="2"/>
      </rPr>
      <t xml:space="preserve">
</t>
    </r>
    <r>
      <rPr>
        <sz val="12"/>
        <rFont val="Verdana"/>
        <family val="2"/>
      </rPr>
      <t>муниципальные соревнования</t>
    </r>
    <r>
      <rPr>
        <sz val="10"/>
        <rFont val="Verdana"/>
        <family val="2"/>
      </rPr>
      <t xml:space="preserve">
мальчики и девочки 10-14 лет</t>
    </r>
  </si>
  <si>
    <t>Технические результаты</t>
  </si>
  <si>
    <t>ОБЯЗАТЕЛЬНАЯ ПРОГРАММА №1 (Езда ФКС СПб №1.3)</t>
  </si>
  <si>
    <r>
      <rPr>
        <b/>
        <sz val="10"/>
        <rFont val="Verdana"/>
        <family val="2"/>
      </rPr>
      <t>Судьи:</t>
    </r>
    <r>
      <rPr>
        <sz val="10"/>
        <rFont val="Verdana"/>
        <family val="2"/>
      </rPr>
      <t xml:space="preserve"> Н - Русинова Е.П. - СС ВК - Ленинградская область, </t>
    </r>
    <r>
      <rPr>
        <b/>
        <sz val="10"/>
        <rFont val="Verdana"/>
        <family val="2"/>
      </rPr>
      <t>С - Санталова О.В. - СС 2К - Санкт-Петербург</t>
    </r>
    <r>
      <rPr>
        <sz val="10"/>
        <rFont val="Verdana"/>
        <family val="2"/>
      </rPr>
      <t>, М - Сочеванова О.А. - СС ВК - Санкт-Петербург</t>
    </r>
  </si>
  <si>
    <t>Место</t>
  </si>
  <si>
    <t>Зачет</t>
  </si>
  <si>
    <r>
      <t xml:space="preserve">Фамилия, </t>
    </r>
    <r>
      <rPr>
        <sz val="10"/>
        <rFont val="Verdana"/>
        <family val="2"/>
      </rPr>
      <t>Имя всадника</t>
    </r>
  </si>
  <si>
    <r>
      <t>Кличка лошади, г.р.,</t>
    </r>
    <r>
      <rPr>
        <sz val="10"/>
        <rFont val="Verdana"/>
        <family val="2"/>
      </rPr>
      <t xml:space="preserve"> масть, пол, порода, отец, место рождения</t>
    </r>
  </si>
  <si>
    <t>Н</t>
  </si>
  <si>
    <t>C</t>
  </si>
  <si>
    <t>М</t>
  </si>
  <si>
    <t>Ошибки в схеме</t>
  </si>
  <si>
    <t>Технические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</si>
  <si>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</si>
  <si>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</si>
  <si>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</si>
  <si>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</si>
  <si>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</si>
  <si>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</si>
  <si>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-</t>
  </si>
  <si>
    <t>Выездка - малый круг</t>
  </si>
  <si>
    <t>Предварительный приз - дети. Тест А</t>
  </si>
  <si>
    <r>
      <t xml:space="preserve">Судьи: С - Санталова О.В. - СС 2К - Санкт-Петербург, </t>
    </r>
    <r>
      <rPr>
        <sz val="10"/>
        <rFont val="Verdana"/>
        <family val="2"/>
      </rPr>
      <t>М - Сочеванова О.А. - СС ВК - Санкт-Петербург, Русинова Е.П. - СС ВК - Ленинградская область</t>
    </r>
  </si>
  <si>
    <t>С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</si>
  <si>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</si>
  <si>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</si>
  <si>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</si>
  <si>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</si>
  <si>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</si>
  <si>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</si>
  <si>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</si>
  <si>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r>
      <t>БУРЫГИНА</t>
    </r>
    <r>
      <rPr>
        <sz val="9"/>
        <rFont val="Verdana"/>
        <family val="2"/>
      </rPr>
      <t xml:space="preserve"> Анастасия, 2009</t>
    </r>
  </si>
  <si>
    <r>
      <t>КОРОНА ИМПЕРИИ-</t>
    </r>
    <r>
      <rPr>
        <sz val="9"/>
        <rFont val="Verdana"/>
        <family val="2"/>
      </rPr>
      <t>17. коб., св.-рыж., орл. рыс., Перспективный, Россия</t>
    </r>
  </si>
  <si>
    <r>
      <t xml:space="preserve">ЕРМАКОВА </t>
    </r>
    <r>
      <rPr>
        <sz val="9"/>
        <rFont val="Verdana"/>
        <family val="2"/>
      </rPr>
      <t>Алина, 2009</t>
    </r>
  </si>
  <si>
    <r>
      <t>БЛЕКБЕРРИ-</t>
    </r>
    <r>
      <rPr>
        <sz val="9"/>
        <rFont val="Verdana"/>
        <family val="2"/>
      </rPr>
      <t>17, коб., вор., полукр., Бенедикт, Украина</t>
    </r>
  </si>
  <si>
    <r>
      <rPr>
        <b/>
        <sz val="14"/>
        <rFont val="Verdana"/>
        <family val="2"/>
      </rPr>
      <t>ВСЕВОЛОЖСКИЕ КОННЫЕ ИГРЫ 2023, ЭТАП
«WINNER CUP»</t>
    </r>
    <r>
      <rPr>
        <b/>
        <sz val="10"/>
        <rFont val="Verdana"/>
        <family val="2"/>
      </rPr>
      <t xml:space="preserve">
</t>
    </r>
    <r>
      <rPr>
        <sz val="12"/>
        <rFont val="Verdana"/>
        <family val="2"/>
      </rPr>
      <t>муниципальные соревнования</t>
    </r>
    <r>
      <rPr>
        <sz val="10"/>
        <rFont val="Verdana"/>
        <family val="2"/>
      </rPr>
      <t xml:space="preserve">
юноши и девушки 14-18 лет, мужчины и женщины</t>
    </r>
  </si>
  <si>
    <t>Предварительный приз - дети. Тест А / Открытый класс</t>
  </si>
  <si>
    <r>
      <t xml:space="preserve">БУЛАШЕВИЧ </t>
    </r>
    <r>
      <rPr>
        <sz val="9"/>
        <rFont val="Verdana"/>
        <family val="2"/>
      </rPr>
      <t>Анна</t>
    </r>
  </si>
  <si>
    <r>
      <t>СПОРТИШ ДРАЙВ ФОН БАСС</t>
    </r>
    <r>
      <rPr>
        <sz val="9"/>
        <rFont val="Verdana"/>
        <family val="2"/>
      </rPr>
      <t>-14 (127), жер., сер.,  уэльс. пони, Спортиш Сплендор, Московская область</t>
    </r>
  </si>
  <si>
    <r>
      <t xml:space="preserve">ЗАЛИВИНА </t>
    </r>
    <r>
      <rPr>
        <sz val="9"/>
        <rFont val="Verdana"/>
        <family val="2"/>
      </rPr>
      <t>Татьяна, 2006</t>
    </r>
  </si>
  <si>
    <r>
      <t>ТВИД</t>
    </r>
    <r>
      <rPr>
        <sz val="9"/>
        <rFont val="Verdana"/>
        <family val="2"/>
      </rPr>
      <t>-09, жер., т-гнед., УВП, Сандрос Диамант, Украина</t>
    </r>
  </si>
  <si>
    <r>
      <t>ХАЛЦЕДОН</t>
    </r>
    <r>
      <rPr>
        <sz val="9"/>
        <rFont val="Verdana"/>
        <family val="2"/>
      </rPr>
      <t>-12, мер., рыж., полукр., Дрейф, Ленинградская область</t>
    </r>
  </si>
  <si>
    <r>
      <t>ШЕНГАРД</t>
    </r>
    <r>
      <rPr>
        <sz val="9"/>
        <rFont val="Verdana"/>
        <family val="2"/>
      </rPr>
      <t>-08, мер., сер., спорт. помесь, Шерон, Россия</t>
    </r>
  </si>
  <si>
    <r>
      <t xml:space="preserve">КОСТРОВА </t>
    </r>
    <r>
      <rPr>
        <sz val="9"/>
        <rFont val="Verdana"/>
        <family val="2"/>
      </rPr>
      <t>Анастасия</t>
    </r>
  </si>
  <si>
    <r>
      <t>АРДПАТРИК</t>
    </r>
    <r>
      <rPr>
        <sz val="9"/>
        <rFont val="Verdana"/>
        <family val="2"/>
      </rPr>
      <t>-16, мер., вор., трак., Арамис, Россия</t>
    </r>
  </si>
  <si>
    <r>
      <t xml:space="preserve">ИВАНОВА </t>
    </r>
    <r>
      <rPr>
        <sz val="9"/>
        <rFont val="Verdana"/>
        <family val="2"/>
      </rPr>
      <t>Мария</t>
    </r>
  </si>
  <si>
    <r>
      <t>ЭЛЬЧЕ ДЕ АЛЬКАНТЕ</t>
    </r>
    <r>
      <rPr>
        <sz val="9"/>
        <rFont val="Verdana"/>
        <family val="2"/>
      </rPr>
      <t>-12, мер., т.-гнед., полукр., неизв., Россия</t>
    </r>
  </si>
  <si>
    <r>
      <t>ХАРБИН</t>
    </r>
    <r>
      <rPr>
        <sz val="9"/>
        <rFont val="Verdana"/>
        <family val="2"/>
      </rPr>
      <t xml:space="preserve">-10, мер., рыж., трак., Богарт 21, Беларусь </t>
    </r>
  </si>
  <si>
    <r>
      <t xml:space="preserve">БОГДАНОВА </t>
    </r>
    <r>
      <rPr>
        <sz val="9"/>
        <rFont val="Verdana"/>
        <family val="2"/>
      </rPr>
      <t>Ольга, 2007</t>
    </r>
  </si>
  <si>
    <r>
      <t>ЭЛИЗАБЕТ</t>
    </r>
    <r>
      <rPr>
        <sz val="9"/>
        <rFont val="Verdana"/>
        <family val="2"/>
      </rPr>
      <t>-15, коб., сол., полукр., Карнавал, Россия</t>
    </r>
  </si>
  <si>
    <r>
      <t xml:space="preserve">ЛОТОНЕНКО </t>
    </r>
    <r>
      <rPr>
        <sz val="9"/>
        <rFont val="Verdana"/>
        <family val="2"/>
      </rPr>
      <t>Олеся, 2008</t>
    </r>
  </si>
  <si>
    <r>
      <t>ИДАЛЬГО</t>
    </r>
    <r>
      <rPr>
        <sz val="9"/>
        <rFont val="Verdana"/>
        <family val="2"/>
      </rPr>
      <t>-12 (150), мер., сер., класс пони, неизв., Россия</t>
    </r>
  </si>
  <si>
    <t>Предварительный приз - дети. Тест В</t>
  </si>
  <si>
    <r>
      <t xml:space="preserve">ЯНССОН </t>
    </r>
    <r>
      <rPr>
        <sz val="9"/>
        <rFont val="Verdana"/>
        <family val="2"/>
      </rPr>
      <t>Ева Николь, 2010</t>
    </r>
  </si>
  <si>
    <r>
      <t>ТИБЕРИЙ</t>
    </r>
    <r>
      <rPr>
        <sz val="9"/>
        <rFont val="Verdana"/>
        <family val="2"/>
      </rPr>
      <t>-13, мер., рыж., полукр., неизв., Росссия</t>
    </r>
  </si>
  <si>
    <r>
      <t xml:space="preserve">ИВАШЕЧКИНА </t>
    </r>
    <r>
      <rPr>
        <sz val="9"/>
        <rFont val="Verdana"/>
        <family val="2"/>
      </rPr>
      <t>Мария, 2011</t>
    </r>
  </si>
  <si>
    <r>
      <t>БААЛЬБЕК-</t>
    </r>
    <r>
      <rPr>
        <sz val="9"/>
        <rFont val="Verdana"/>
        <family val="2"/>
      </rPr>
      <t>09, жер., гнед., трак., Апрель, Московская область</t>
    </r>
  </si>
  <si>
    <t>Предварительный приз - дети. Тест В / Открытый класс</t>
  </si>
  <si>
    <r>
      <rPr>
        <b/>
        <sz val="16"/>
        <rFont val="Verdana"/>
        <family val="2"/>
      </rPr>
      <t>ВСЕВОЛОЖСКИЕ КОННЫЕ ИГРЫ 2023, ЭТАП
«WINNER CUP»</t>
    </r>
    <r>
      <rPr>
        <sz val="12"/>
        <rFont val="Verdana"/>
        <family val="2"/>
      </rPr>
      <t xml:space="preserve">
муниципальные соревнования
</t>
    </r>
    <r>
      <rPr>
        <sz val="10"/>
        <rFont val="Verdana"/>
        <family val="2"/>
      </rPr>
      <t>юноши и девушки 14-18 лет, мужчины и женщины</t>
    </r>
  </si>
  <si>
    <t>Выездка - большой круг</t>
  </si>
  <si>
    <t>Предварительный приз. Юноши / Открытый класс</t>
  </si>
  <si>
    <r>
      <rPr>
        <b/>
        <sz val="10"/>
        <rFont val="Verdana"/>
        <family val="2"/>
      </rPr>
      <t>Судьи:</t>
    </r>
    <r>
      <rPr>
        <sz val="10"/>
        <rFont val="Verdana"/>
        <family val="2"/>
      </rPr>
      <t xml:space="preserve"> Н - Сочеванова О.А. - СС ВК - Санкт-Петербург, </t>
    </r>
    <r>
      <rPr>
        <b/>
        <sz val="10"/>
        <rFont val="Verdana"/>
        <family val="2"/>
      </rPr>
      <t>С - Русинова Е.П. - СС ВК - Ленинградская область</t>
    </r>
    <r>
      <rPr>
        <sz val="10"/>
        <rFont val="Verdana"/>
        <family val="2"/>
      </rPr>
      <t>, М - Санталова О.В. - СС 2К - Санкт-Петербург</t>
    </r>
  </si>
  <si>
    <r>
      <t xml:space="preserve">КАЛИНИНА </t>
    </r>
    <r>
      <rPr>
        <sz val="9"/>
        <rFont val="Verdana"/>
        <family val="2"/>
      </rPr>
      <t>Зоя, 2006</t>
    </r>
  </si>
  <si>
    <r>
      <t>БЕРЕНИКА-</t>
    </r>
    <r>
      <rPr>
        <sz val="9"/>
        <rFont val="Verdana"/>
        <family val="2"/>
      </rPr>
      <t>11, коб., кар., полукр., Нартай, Россия</t>
    </r>
  </si>
  <si>
    <r>
      <t xml:space="preserve">МЯНД </t>
    </r>
    <r>
      <rPr>
        <sz val="9"/>
        <rFont val="Verdana"/>
        <family val="2"/>
      </rPr>
      <t>Анна</t>
    </r>
  </si>
  <si>
    <r>
      <t>ГАМБИТ</t>
    </r>
    <r>
      <rPr>
        <sz val="9"/>
        <rFont val="Verdana"/>
        <family val="2"/>
      </rPr>
      <t>-17, мер., т.-гнед., полукр., Гербион, Россия</t>
    </r>
  </si>
  <si>
    <r>
      <t xml:space="preserve">БУЛАТОВА </t>
    </r>
    <r>
      <rPr>
        <sz val="9"/>
        <rFont val="Verdana"/>
        <family val="2"/>
      </rPr>
      <t>Мария, 2004</t>
    </r>
  </si>
  <si>
    <r>
      <t>ШЭР</t>
    </r>
    <r>
      <rPr>
        <sz val="9"/>
        <rFont val="Verdana"/>
        <family val="2"/>
      </rPr>
      <t>-12, коб., т.-рыж., полукр., Шезлонг, Россия</t>
    </r>
  </si>
  <si>
    <r>
      <rPr>
        <b/>
        <sz val="16"/>
        <rFont val="Verdana"/>
        <family val="2"/>
      </rPr>
      <t>ВСЕВОЛОЖСКИЕ КОННЫЕ ИГРЫ 2023, ЭТАП
«WINNER CUP»</t>
    </r>
    <r>
      <rPr>
        <sz val="12"/>
        <rFont val="Verdana"/>
        <family val="2"/>
      </rPr>
      <t xml:space="preserve">
муниципальные соревнования</t>
    </r>
    <r>
      <rPr>
        <sz val="10"/>
        <rFont val="Verdana"/>
        <family val="2"/>
      </rPr>
      <t xml:space="preserve">
юноши и девушки 14-18 лет, мужчины и женщины</t>
    </r>
  </si>
  <si>
    <t>Личный приз. Юноши / Открытый класс</t>
  </si>
  <si>
    <r>
      <t xml:space="preserve">ФЕТИСОВА </t>
    </r>
    <r>
      <rPr>
        <sz val="9"/>
        <rFont val="Verdana"/>
        <family val="2"/>
      </rPr>
      <t>София, 2003</t>
    </r>
  </si>
  <si>
    <r>
      <t>ОЛИМП</t>
    </r>
    <r>
      <rPr>
        <sz val="9"/>
        <rFont val="Verdana"/>
        <family val="2"/>
      </rPr>
      <t>-02, мер., вор., ганн., Отлив-2, Россия</t>
    </r>
  </si>
  <si>
    <r>
      <rPr>
        <b/>
        <sz val="16"/>
        <rFont val="Verdana"/>
        <family val="2"/>
      </rPr>
      <t>ВСЕВОЛОЖСКИЕ КОННЫЕ ИГРЫ 2023, ЭТАП
«WINNER CUP»</t>
    </r>
    <r>
      <rPr>
        <sz val="12"/>
        <rFont val="Verdana"/>
        <family val="2"/>
      </rPr>
      <t xml:space="preserve">
муниципальные соревнования</t>
    </r>
    <r>
      <rPr>
        <sz val="10"/>
        <rFont val="Verdana"/>
        <family val="2"/>
      </rPr>
      <t xml:space="preserve">
мужчины и женщины</t>
    </r>
  </si>
  <si>
    <t>Малый Приз</t>
  </si>
  <si>
    <t>снят</t>
  </si>
  <si>
    <r>
      <t xml:space="preserve">ВСЕВОЛОЖСКИЕ КОННЫЕ ИГРЫ 2023, ЭТАП
«WINNER CUP»
</t>
    </r>
    <r>
      <rPr>
        <sz val="12"/>
        <color indexed="8"/>
        <rFont val="Verdana"/>
        <family val="2"/>
      </rPr>
      <t>муниципальные соревнования</t>
    </r>
  </si>
  <si>
    <t>Состав судейской коллегии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</si>
  <si>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</si>
  <si>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</si>
  <si>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</si>
  <si>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</si>
  <si>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</si>
  <si>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</si>
  <si>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Сочеванова О.А.</t>
  </si>
  <si>
    <t>СС ВК</t>
  </si>
  <si>
    <t>Санкт-Петербург</t>
  </si>
  <si>
    <t>Член Гранд Жюри</t>
  </si>
  <si>
    <t>Русинова Е.П.</t>
  </si>
  <si>
    <t>Ленинградская область</t>
  </si>
  <si>
    <t>Санталова О.В.</t>
  </si>
  <si>
    <t>СС 2К</t>
  </si>
  <si>
    <t>Блюменталь Н.А.</t>
  </si>
  <si>
    <t>Секретарь</t>
  </si>
  <si>
    <t>Загоруйко С.А.</t>
  </si>
  <si>
    <t>Шеф-стюард</t>
  </si>
  <si>
    <t>Аравина Д.О.</t>
  </si>
  <si>
    <t>Стюард</t>
  </si>
  <si>
    <t>Калинина О.В.</t>
  </si>
  <si>
    <t>СПРАВКА о составе судейской коллегии</t>
  </si>
  <si>
    <t>Директор турнира</t>
  </si>
  <si>
    <t xml:space="preserve">Тимова К.А.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</si>
</sst>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b/>
      <sz val="16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54">
      <alignment/>
      <protection/>
    </xf>
    <xf numFmtId="0" fontId="6" fillId="0" borderId="0" xfId="65" applyFont="1" applyAlignment="1" applyProtection="1">
      <alignment horizontal="center" vertical="center" wrapText="1"/>
      <protection locked="0"/>
    </xf>
    <xf numFmtId="0" fontId="3" fillId="0" borderId="0" xfId="65" applyFont="1" applyAlignment="1" applyProtection="1">
      <alignment vertical="center"/>
      <protection locked="0"/>
    </xf>
    <xf numFmtId="0" fontId="8" fillId="0" borderId="0" xfId="65" applyFont="1" applyAlignment="1" applyProtection="1">
      <alignment horizontal="left" vertical="center"/>
      <protection locked="0"/>
    </xf>
    <xf numFmtId="0" fontId="9" fillId="0" borderId="0" xfId="65" applyFont="1" applyAlignment="1" applyProtection="1">
      <alignment horizontal="center" vertical="center"/>
      <protection locked="0"/>
    </xf>
    <xf numFmtId="0" fontId="9" fillId="0" borderId="0" xfId="65" applyFont="1" applyAlignment="1" applyProtection="1">
      <alignment horizontal="left" vertical="center"/>
      <protection locked="0"/>
    </xf>
    <xf numFmtId="0" fontId="9" fillId="0" borderId="0" xfId="65" applyFont="1" applyAlignment="1" applyProtection="1">
      <alignment wrapText="1"/>
      <protection locked="0"/>
    </xf>
    <xf numFmtId="49" fontId="9" fillId="0" borderId="0" xfId="65" applyNumberFormat="1" applyFont="1" applyAlignment="1" applyProtection="1">
      <alignment wrapText="1"/>
      <protection locked="0"/>
    </xf>
    <xf numFmtId="0" fontId="9" fillId="0" borderId="0" xfId="65" applyFont="1" applyAlignment="1" applyProtection="1">
      <alignment shrinkToFit="1"/>
      <protection locked="0"/>
    </xf>
    <xf numFmtId="0" fontId="9" fillId="0" borderId="0" xfId="65" applyFont="1" applyAlignment="1" applyProtection="1">
      <alignment horizontal="center"/>
      <protection locked="0"/>
    </xf>
    <xf numFmtId="0" fontId="3" fillId="0" borderId="0" xfId="65" applyFont="1" applyAlignment="1" applyProtection="1">
      <alignment horizontal="right"/>
      <protection locked="0"/>
    </xf>
    <xf numFmtId="0" fontId="10" fillId="0" borderId="0" xfId="54" applyFont="1">
      <alignment/>
      <protection/>
    </xf>
    <xf numFmtId="0" fontId="11" fillId="33" borderId="10" xfId="65" applyFont="1" applyFill="1" applyBorder="1" applyAlignment="1" applyProtection="1">
      <alignment horizontal="center" vertical="center" textRotation="90" wrapText="1"/>
      <protection locked="0"/>
    </xf>
    <xf numFmtId="0" fontId="11" fillId="33" borderId="10" xfId="65" applyFont="1" applyFill="1" applyBorder="1" applyAlignment="1" applyProtection="1">
      <alignment horizontal="center" vertical="center" wrapText="1"/>
      <protection locked="0"/>
    </xf>
    <xf numFmtId="49" fontId="11" fillId="33" borderId="10" xfId="6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4" applyFont="1">
      <alignment/>
      <protection/>
    </xf>
    <xf numFmtId="0" fontId="6" fillId="34" borderId="10" xfId="62" applyFont="1" applyFill="1" applyBorder="1" applyAlignment="1" applyProtection="1">
      <alignment horizontal="center" vertical="center" wrapText="1"/>
      <protection locked="0"/>
    </xf>
    <xf numFmtId="0" fontId="12" fillId="34" borderId="10" xfId="54" applyFont="1" applyFill="1" applyBorder="1">
      <alignment/>
      <protection/>
    </xf>
    <xf numFmtId="0" fontId="11" fillId="34" borderId="10" xfId="65" applyFont="1" applyFill="1" applyBorder="1" applyAlignment="1" applyProtection="1">
      <alignment vertical="center" wrapText="1"/>
      <protection locked="0"/>
    </xf>
    <xf numFmtId="49" fontId="12" fillId="34" borderId="10" xfId="65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65" applyFont="1" applyFill="1" applyBorder="1" applyAlignment="1" applyProtection="1">
      <alignment horizontal="center" vertical="center" wrapText="1"/>
      <protection locked="0"/>
    </xf>
    <xf numFmtId="0" fontId="11" fillId="34" borderId="10" xfId="65" applyFont="1" applyFill="1" applyBorder="1" applyAlignment="1" applyProtection="1">
      <alignment horizontal="left" vertical="center" wrapText="1"/>
      <protection locked="0"/>
    </xf>
    <xf numFmtId="0" fontId="12" fillId="34" borderId="10" xfId="64" applyFont="1" applyFill="1" applyBorder="1" applyAlignment="1" applyProtection="1">
      <alignment horizontal="center" vertical="center" wrapText="1"/>
      <protection locked="0"/>
    </xf>
    <xf numFmtId="0" fontId="11" fillId="34" borderId="10" xfId="66" applyFont="1" applyFill="1" applyBorder="1" applyAlignment="1" applyProtection="1">
      <alignment vertical="center" wrapText="1"/>
      <protection locked="0"/>
    </xf>
    <xf numFmtId="49" fontId="12" fillId="34" borderId="10" xfId="66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66" applyFont="1" applyFill="1" applyBorder="1" applyAlignment="1" applyProtection="1">
      <alignment horizontal="center" vertical="center" wrapText="1"/>
      <protection locked="0"/>
    </xf>
    <xf numFmtId="49" fontId="12" fillId="0" borderId="10" xfId="66" applyNumberFormat="1" applyFont="1" applyBorder="1" applyAlignment="1" applyProtection="1">
      <alignment horizontal="center" vertical="center" wrapText="1"/>
      <protection locked="0"/>
    </xf>
    <xf numFmtId="0" fontId="12" fillId="0" borderId="10" xfId="66" applyFont="1" applyBorder="1" applyAlignment="1" applyProtection="1">
      <alignment horizontal="center" vertical="center" wrapText="1"/>
      <protection locked="0"/>
    </xf>
    <xf numFmtId="49" fontId="12" fillId="0" borderId="10" xfId="65" applyNumberFormat="1" applyFont="1" applyBorder="1" applyAlignment="1" applyProtection="1">
      <alignment horizontal="center" vertical="center" wrapText="1"/>
      <protection locked="0"/>
    </xf>
    <xf numFmtId="0" fontId="12" fillId="0" borderId="10" xfId="65" applyFont="1" applyBorder="1" applyAlignment="1" applyProtection="1">
      <alignment horizontal="center" vertical="center" wrapText="1"/>
      <protection locked="0"/>
    </xf>
    <xf numFmtId="0" fontId="12" fillId="0" borderId="10" xfId="64" applyFont="1" applyBorder="1" applyAlignment="1" applyProtection="1">
      <alignment horizontal="center" vertical="center" wrapText="1"/>
      <protection locked="0"/>
    </xf>
    <xf numFmtId="0" fontId="11" fillId="34" borderId="10" xfId="66" applyFont="1" applyFill="1" applyBorder="1" applyAlignment="1" applyProtection="1">
      <alignment horizontal="left" vertical="center" wrapText="1"/>
      <protection locked="0"/>
    </xf>
    <xf numFmtId="0" fontId="12" fillId="0" borderId="10" xfId="54" applyFont="1" applyBorder="1">
      <alignment/>
      <protection/>
    </xf>
    <xf numFmtId="0" fontId="11" fillId="0" borderId="10" xfId="66" applyFont="1" applyBorder="1" applyAlignment="1" applyProtection="1">
      <alignment vertical="center" wrapText="1"/>
      <protection locked="0"/>
    </xf>
    <xf numFmtId="0" fontId="11" fillId="0" borderId="10" xfId="66" applyFont="1" applyBorder="1" applyAlignment="1" applyProtection="1">
      <alignment horizontal="left" vertical="center" wrapText="1"/>
      <protection locked="0"/>
    </xf>
    <xf numFmtId="49" fontId="14" fillId="33" borderId="0" xfId="55" applyNumberFormat="1" applyFont="1" applyFill="1" applyAlignment="1" applyProtection="1">
      <alignment horizontal="left" vertical="center" wrapText="1"/>
      <protection locked="0"/>
    </xf>
    <xf numFmtId="49" fontId="15" fillId="33" borderId="0" xfId="57" applyNumberFormat="1" applyFont="1" applyFill="1" applyAlignment="1" applyProtection="1">
      <alignment horizontal="center" vertical="center" wrapText="1"/>
      <protection locked="0"/>
    </xf>
    <xf numFmtId="0" fontId="15" fillId="33" borderId="0" xfId="56" applyFont="1" applyFill="1" applyAlignment="1" applyProtection="1">
      <alignment horizontal="center" vertical="center" wrapText="1"/>
      <protection locked="0"/>
    </xf>
    <xf numFmtId="0" fontId="14" fillId="33" borderId="0" xfId="70" applyFont="1" applyFill="1" applyAlignment="1" applyProtection="1">
      <alignment horizontal="left" vertical="center" wrapText="1"/>
      <protection locked="0"/>
    </xf>
    <xf numFmtId="49" fontId="15" fillId="33" borderId="0" xfId="54" applyNumberFormat="1" applyFont="1" applyFill="1" applyAlignment="1">
      <alignment horizontal="center" vertical="center" wrapText="1"/>
      <protection/>
    </xf>
    <xf numFmtId="0" fontId="15" fillId="33" borderId="0" xfId="54" applyFont="1" applyFill="1" applyAlignment="1" applyProtection="1">
      <alignment horizontal="center" vertical="center"/>
      <protection locked="0"/>
    </xf>
    <xf numFmtId="0" fontId="15" fillId="33" borderId="0" xfId="65" applyFont="1" applyFill="1" applyAlignment="1" applyProtection="1">
      <alignment horizontal="center" vertical="center" wrapText="1"/>
      <protection locked="0"/>
    </xf>
    <xf numFmtId="0" fontId="15" fillId="0" borderId="0" xfId="68" applyFont="1" applyAlignment="1" applyProtection="1">
      <alignment horizontal="center" vertical="center" wrapText="1"/>
      <protection locked="0"/>
    </xf>
    <xf numFmtId="0" fontId="2" fillId="0" borderId="0" xfId="65" applyAlignment="1" applyProtection="1">
      <alignment horizontal="center" vertical="center" wrapText="1"/>
      <protection locked="0"/>
    </xf>
    <xf numFmtId="0" fontId="6" fillId="0" borderId="0" xfId="65" applyFont="1" applyAlignment="1" applyProtection="1">
      <alignment vertical="center"/>
      <protection locked="0"/>
    </xf>
    <xf numFmtId="0" fontId="6" fillId="0" borderId="0" xfId="58" applyFont="1" applyAlignment="1" applyProtection="1">
      <alignment vertical="center"/>
      <protection locked="0"/>
    </xf>
    <xf numFmtId="0" fontId="6" fillId="0" borderId="0" xfId="65" applyFont="1" applyAlignment="1" applyProtection="1">
      <alignment horizontal="left" vertical="center"/>
      <protection locked="0"/>
    </xf>
    <xf numFmtId="0" fontId="2" fillId="0" borderId="0" xfId="65" applyAlignment="1" applyProtection="1">
      <alignment vertical="center" wrapText="1"/>
      <protection locked="0"/>
    </xf>
    <xf numFmtId="49" fontId="2" fillId="0" borderId="0" xfId="65" applyNumberFormat="1" applyAlignment="1" applyProtection="1">
      <alignment vertical="center" wrapText="1"/>
      <protection locked="0"/>
    </xf>
    <xf numFmtId="0" fontId="6" fillId="0" borderId="0" xfId="52" applyFont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vertical="center" wrapText="1"/>
      <protection/>
    </xf>
    <xf numFmtId="0" fontId="3" fillId="0" borderId="0" xfId="59" applyFont="1" applyAlignment="1" applyProtection="1">
      <alignment horizontal="center"/>
      <protection locked="0"/>
    </xf>
    <xf numFmtId="0" fontId="3" fillId="0" borderId="0" xfId="69" applyFont="1" applyProtection="1">
      <alignment/>
      <protection locked="0"/>
    </xf>
    <xf numFmtId="0" fontId="3" fillId="0" borderId="0" xfId="69" applyFont="1" applyAlignment="1" applyProtection="1">
      <alignment wrapText="1"/>
      <protection locked="0"/>
    </xf>
    <xf numFmtId="0" fontId="3" fillId="0" borderId="0" xfId="69" applyFont="1" applyAlignment="1" applyProtection="1">
      <alignment shrinkToFit="1"/>
      <protection locked="0"/>
    </xf>
    <xf numFmtId="1" fontId="3" fillId="0" borderId="0" xfId="69" applyNumberFormat="1" applyFont="1" applyProtection="1">
      <alignment/>
      <protection locked="0"/>
    </xf>
    <xf numFmtId="0" fontId="3" fillId="33" borderId="10" xfId="69" applyFont="1" applyFill="1" applyBorder="1" applyAlignment="1" applyProtection="1">
      <alignment horizontal="center" vertical="center" wrapText="1"/>
      <protection locked="0"/>
    </xf>
    <xf numFmtId="0" fontId="6" fillId="33" borderId="10" xfId="60" applyFont="1" applyFill="1" applyBorder="1" applyAlignment="1" applyProtection="1">
      <alignment horizontal="center" vertical="center" textRotation="90" wrapText="1"/>
      <protection locked="0"/>
    </xf>
    <xf numFmtId="1" fontId="6" fillId="33" borderId="10" xfId="6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0" xfId="61" applyFont="1" applyBorder="1" applyAlignment="1" applyProtection="1">
      <alignment horizontal="center" vertical="center" wrapText="1"/>
      <protection locked="0"/>
    </xf>
    <xf numFmtId="16" fontId="19" fillId="34" borderId="10" xfId="68" applyNumberFormat="1" applyFont="1" applyFill="1" applyBorder="1" applyAlignment="1" applyProtection="1">
      <alignment horizontal="center" vertical="center" wrapText="1"/>
      <protection locked="0"/>
    </xf>
    <xf numFmtId="0" fontId="20" fillId="34" borderId="11" xfId="68" applyFont="1" applyFill="1" applyBorder="1" applyAlignment="1" applyProtection="1">
      <alignment horizontal="center" vertical="center" wrapText="1"/>
      <protection locked="0"/>
    </xf>
    <xf numFmtId="167" fontId="6" fillId="0" borderId="10" xfId="59" applyNumberFormat="1" applyFont="1" applyBorder="1" applyAlignment="1" applyProtection="1">
      <alignment horizontal="center" vertical="center" wrapText="1"/>
      <protection locked="0"/>
    </xf>
    <xf numFmtId="166" fontId="3" fillId="0" borderId="10" xfId="59" applyNumberFormat="1" applyFont="1" applyBorder="1" applyAlignment="1" applyProtection="1">
      <alignment horizontal="center" vertical="center" wrapText="1"/>
      <protection locked="0"/>
    </xf>
    <xf numFmtId="0" fontId="3" fillId="0" borderId="10" xfId="61" applyFont="1" applyBorder="1" applyAlignment="1" applyProtection="1">
      <alignment horizontal="center" vertical="center" wrapText="1"/>
      <protection locked="0"/>
    </xf>
    <xf numFmtId="0" fontId="3" fillId="0" borderId="10" xfId="59" applyFont="1" applyBorder="1" applyAlignment="1" applyProtection="1">
      <alignment horizontal="center" vertical="center" wrapText="1"/>
      <protection locked="0"/>
    </xf>
    <xf numFmtId="1" fontId="6" fillId="0" borderId="10" xfId="59" applyNumberFormat="1" applyFont="1" applyBorder="1" applyAlignment="1" applyProtection="1">
      <alignment horizontal="center" vertical="center" wrapText="1"/>
      <protection locked="0"/>
    </xf>
    <xf numFmtId="0" fontId="21" fillId="0" borderId="0" xfId="52" applyFont="1">
      <alignment/>
      <protection/>
    </xf>
    <xf numFmtId="0" fontId="6" fillId="0" borderId="10" xfId="52" applyFont="1" applyBorder="1">
      <alignment/>
      <protection/>
    </xf>
    <xf numFmtId="166" fontId="6" fillId="33" borderId="10" xfId="6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6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0" xfId="68" applyFont="1" applyBorder="1" applyAlignment="1" applyProtection="1">
      <alignment horizontal="center" vertical="center"/>
      <protection locked="0"/>
    </xf>
    <xf numFmtId="0" fontId="6" fillId="0" borderId="10" xfId="65" applyFont="1" applyBorder="1" applyAlignment="1" applyProtection="1">
      <alignment horizontal="center" vertical="center" wrapText="1"/>
      <protection locked="0"/>
    </xf>
    <xf numFmtId="0" fontId="20" fillId="34" borderId="12" xfId="65" applyFont="1" applyFill="1" applyBorder="1" applyAlignment="1" applyProtection="1">
      <alignment horizontal="center" vertical="center"/>
      <protection locked="0"/>
    </xf>
    <xf numFmtId="0" fontId="19" fillId="34" borderId="10" xfId="66" applyFont="1" applyFill="1" applyBorder="1" applyAlignment="1" applyProtection="1">
      <alignment vertical="center" wrapText="1"/>
      <protection locked="0"/>
    </xf>
    <xf numFmtId="49" fontId="20" fillId="34" borderId="10" xfId="66" applyNumberFormat="1" applyFont="1" applyFill="1" applyBorder="1" applyAlignment="1" applyProtection="1">
      <alignment horizontal="center" vertical="center" wrapText="1"/>
      <protection locked="0"/>
    </xf>
    <xf numFmtId="0" fontId="20" fillId="34" borderId="10" xfId="66" applyFont="1" applyFill="1" applyBorder="1" applyAlignment="1" applyProtection="1">
      <alignment horizontal="center" vertical="center" wrapText="1"/>
      <protection locked="0"/>
    </xf>
    <xf numFmtId="0" fontId="19" fillId="34" borderId="10" xfId="65" applyFont="1" applyFill="1" applyBorder="1" applyAlignment="1" applyProtection="1">
      <alignment horizontal="left" vertical="center" wrapText="1"/>
      <protection locked="0"/>
    </xf>
    <xf numFmtId="49" fontId="20" fillId="0" borderId="10" xfId="65" applyNumberFormat="1" applyFont="1" applyBorder="1" applyAlignment="1" applyProtection="1">
      <alignment horizontal="center" vertical="center" wrapText="1"/>
      <protection locked="0"/>
    </xf>
    <xf numFmtId="0" fontId="20" fillId="0" borderId="10" xfId="65" applyFont="1" applyBorder="1" applyAlignment="1" applyProtection="1">
      <alignment horizontal="center" vertical="center" wrapText="1"/>
      <protection locked="0"/>
    </xf>
    <xf numFmtId="0" fontId="20" fillId="0" borderId="10" xfId="66" applyFont="1" applyBorder="1" applyAlignment="1" applyProtection="1">
      <alignment horizontal="center" vertical="center" wrapText="1"/>
      <protection locked="0"/>
    </xf>
    <xf numFmtId="0" fontId="20" fillId="0" borderId="10" xfId="64" applyFont="1" applyBorder="1" applyAlignment="1" applyProtection="1">
      <alignment horizontal="center" vertical="center" wrapText="1"/>
      <protection locked="0"/>
    </xf>
    <xf numFmtId="0" fontId="19" fillId="0" borderId="10" xfId="66" applyFont="1" applyBorder="1" applyAlignment="1" applyProtection="1">
      <alignment vertical="center" wrapText="1"/>
      <protection locked="0"/>
    </xf>
    <xf numFmtId="49" fontId="20" fillId="34" borderId="10" xfId="65" applyNumberFormat="1" applyFont="1" applyFill="1" applyBorder="1" applyAlignment="1" applyProtection="1">
      <alignment horizontal="center" vertical="center" wrapText="1"/>
      <protection locked="0"/>
    </xf>
    <xf numFmtId="0" fontId="20" fillId="34" borderId="10" xfId="65" applyFont="1" applyFill="1" applyBorder="1" applyAlignment="1" applyProtection="1">
      <alignment horizontal="center" vertical="center" wrapText="1"/>
      <protection locked="0"/>
    </xf>
    <xf numFmtId="0" fontId="6" fillId="33" borderId="0" xfId="68" applyFont="1" applyFill="1" applyAlignment="1" applyProtection="1">
      <alignment horizontal="center" vertical="center"/>
      <protection locked="0"/>
    </xf>
    <xf numFmtId="0" fontId="6" fillId="0" borderId="0" xfId="68" applyFont="1" applyAlignment="1" applyProtection="1">
      <alignment horizontal="center" vertical="center" wrapText="1"/>
      <protection locked="0"/>
    </xf>
    <xf numFmtId="0" fontId="3" fillId="33" borderId="0" xfId="65" applyFont="1" applyFill="1" applyAlignment="1" applyProtection="1">
      <alignment vertical="center" wrapText="1"/>
      <protection locked="0"/>
    </xf>
    <xf numFmtId="49" fontId="6" fillId="33" borderId="0" xfId="65" applyNumberFormat="1" applyFont="1" applyFill="1" applyAlignment="1" applyProtection="1">
      <alignment horizontal="center" vertical="center" wrapText="1"/>
      <protection locked="0"/>
    </xf>
    <xf numFmtId="0" fontId="6" fillId="33" borderId="0" xfId="65" applyFont="1" applyFill="1" applyAlignment="1" applyProtection="1">
      <alignment horizontal="center" vertical="center" wrapText="1"/>
      <protection locked="0"/>
    </xf>
    <xf numFmtId="0" fontId="3" fillId="33" borderId="0" xfId="65" applyFont="1" applyFill="1" applyAlignment="1" applyProtection="1">
      <alignment horizontal="left" vertical="center" wrapText="1"/>
      <protection locked="0"/>
    </xf>
    <xf numFmtId="0" fontId="6" fillId="33" borderId="0" xfId="63" applyFont="1" applyFill="1" applyAlignment="1" applyProtection="1">
      <alignment horizontal="center" vertical="center" wrapText="1"/>
      <protection locked="0"/>
    </xf>
    <xf numFmtId="167" fontId="6" fillId="33" borderId="0" xfId="59" applyNumberFormat="1" applyFont="1" applyFill="1" applyAlignment="1" applyProtection="1">
      <alignment horizontal="center" vertical="center" wrapText="1"/>
      <protection locked="0"/>
    </xf>
    <xf numFmtId="166" fontId="9" fillId="33" borderId="0" xfId="59" applyNumberFormat="1" applyFont="1" applyFill="1" applyAlignment="1" applyProtection="1">
      <alignment horizontal="center" vertical="center" wrapText="1"/>
      <protection locked="0"/>
    </xf>
    <xf numFmtId="0" fontId="3" fillId="33" borderId="0" xfId="61" applyFont="1" applyFill="1" applyAlignment="1" applyProtection="1">
      <alignment horizontal="center" vertical="center" wrapText="1"/>
      <protection locked="0"/>
    </xf>
    <xf numFmtId="167" fontId="3" fillId="33" borderId="0" xfId="59" applyNumberFormat="1" applyFont="1" applyFill="1" applyAlignment="1" applyProtection="1">
      <alignment horizontal="center" vertical="center" wrapText="1"/>
      <protection locked="0"/>
    </xf>
    <xf numFmtId="0" fontId="6" fillId="33" borderId="0" xfId="52" applyFont="1" applyFill="1">
      <alignment/>
      <protection/>
    </xf>
    <xf numFmtId="0" fontId="6" fillId="0" borderId="0" xfId="52" applyFont="1" applyAlignment="1">
      <alignment vertical="center"/>
      <protection/>
    </xf>
    <xf numFmtId="0" fontId="3" fillId="0" borderId="10" xfId="68" applyFont="1" applyBorder="1" applyAlignment="1" applyProtection="1">
      <alignment horizontal="center" vertical="center"/>
      <protection locked="0"/>
    </xf>
    <xf numFmtId="0" fontId="19" fillId="34" borderId="10" xfId="66" applyFont="1" applyFill="1" applyBorder="1" applyAlignment="1" applyProtection="1">
      <alignment horizontal="left" vertical="center" wrapText="1"/>
      <protection locked="0"/>
    </xf>
    <xf numFmtId="0" fontId="20" fillId="34" borderId="10" xfId="64" applyFont="1" applyFill="1" applyBorder="1" applyAlignment="1" applyProtection="1">
      <alignment horizontal="center" vertical="center" wrapText="1"/>
      <protection locked="0"/>
    </xf>
    <xf numFmtId="0" fontId="19" fillId="34" borderId="10" xfId="65" applyFont="1" applyFill="1" applyBorder="1" applyAlignment="1" applyProtection="1">
      <alignment vertical="center" wrapText="1"/>
      <protection locked="0"/>
    </xf>
    <xf numFmtId="0" fontId="17" fillId="0" borderId="10" xfId="68" applyFont="1" applyBorder="1" applyAlignment="1" applyProtection="1">
      <alignment horizontal="center" vertical="center"/>
      <protection locked="0"/>
    </xf>
    <xf numFmtId="49" fontId="20" fillId="0" borderId="10" xfId="66" applyNumberFormat="1" applyFont="1" applyBorder="1" applyAlignment="1" applyProtection="1">
      <alignment horizontal="center" vertical="center" wrapText="1"/>
      <protection locked="0"/>
    </xf>
    <xf numFmtId="0" fontId="19" fillId="0" borderId="10" xfId="66" applyFont="1" applyBorder="1" applyAlignment="1" applyProtection="1">
      <alignment horizontal="left" vertical="center" wrapText="1"/>
      <protection locked="0"/>
    </xf>
    <xf numFmtId="0" fontId="9" fillId="0" borderId="0" xfId="65" applyFont="1" applyAlignment="1" applyProtection="1">
      <alignment vertical="center"/>
      <protection locked="0"/>
    </xf>
    <xf numFmtId="0" fontId="6" fillId="0" borderId="10" xfId="67" applyFont="1" applyBorder="1" applyAlignment="1" applyProtection="1">
      <alignment horizontal="center" vertical="center"/>
      <protection locked="0"/>
    </xf>
    <xf numFmtId="0" fontId="20" fillId="34" borderId="10" xfId="52" applyFont="1" applyFill="1" applyBorder="1" applyAlignment="1">
      <alignment horizontal="center" vertical="center"/>
      <protection/>
    </xf>
    <xf numFmtId="0" fontId="17" fillId="0" borderId="10" xfId="61" applyFont="1" applyBorder="1" applyAlignment="1" applyProtection="1">
      <alignment horizontal="center" vertical="center" wrapText="1"/>
      <protection locked="0"/>
    </xf>
    <xf numFmtId="0" fontId="27" fillId="0" borderId="0" xfId="53" applyFont="1">
      <alignment/>
      <protection/>
    </xf>
    <xf numFmtId="0" fontId="25" fillId="0" borderId="10" xfId="53" applyFont="1" applyBorder="1">
      <alignment/>
      <protection/>
    </xf>
    <xf numFmtId="0" fontId="27" fillId="0" borderId="10" xfId="53" applyFont="1" applyBorder="1" applyAlignment="1">
      <alignment wrapText="1"/>
      <protection/>
    </xf>
    <xf numFmtId="0" fontId="27" fillId="0" borderId="10" xfId="53" applyFont="1" applyBorder="1">
      <alignment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Font="1" applyBorder="1">
      <alignment/>
      <protection/>
    </xf>
    <xf numFmtId="0" fontId="9" fillId="0" borderId="0" xfId="65" applyFont="1" applyAlignment="1" applyProtection="1">
      <alignment horizontal="right" vertical="center"/>
      <protection locked="0"/>
    </xf>
    <xf numFmtId="0" fontId="25" fillId="0" borderId="0" xfId="53" applyFont="1">
      <alignment/>
      <protection/>
    </xf>
    <xf numFmtId="0" fontId="6" fillId="0" borderId="0" xfId="53" applyFont="1">
      <alignment/>
      <protection/>
    </xf>
    <xf numFmtId="0" fontId="27" fillId="0" borderId="0" xfId="53" applyFont="1" applyAlignment="1">
      <alignment wrapText="1"/>
      <protection/>
    </xf>
    <xf numFmtId="0" fontId="3" fillId="0" borderId="0" xfId="54" applyFont="1" applyAlignment="1">
      <alignment horizontal="center" wrapText="1"/>
      <protection/>
    </xf>
    <xf numFmtId="0" fontId="6" fillId="0" borderId="0" xfId="65" applyFont="1" applyAlignment="1" applyProtection="1">
      <alignment horizontal="center" vertical="center" wrapText="1"/>
      <protection locked="0"/>
    </xf>
    <xf numFmtId="0" fontId="7" fillId="0" borderId="0" xfId="65" applyFont="1" applyAlignment="1" applyProtection="1">
      <alignment horizontal="center" vertical="center" wrapText="1"/>
      <protection locked="0"/>
    </xf>
    <xf numFmtId="0" fontId="6" fillId="0" borderId="0" xfId="52" applyFont="1" applyAlignment="1">
      <alignment horizontal="center" vertical="center" wrapText="1"/>
      <protection/>
    </xf>
    <xf numFmtId="0" fontId="17" fillId="0" borderId="0" xfId="65" applyFont="1" applyAlignment="1" applyProtection="1">
      <alignment horizontal="center" vertical="center"/>
      <protection locked="0"/>
    </xf>
    <xf numFmtId="0" fontId="16" fillId="0" borderId="0" xfId="69" applyFont="1" applyAlignment="1" applyProtection="1">
      <alignment horizontal="center" vertical="center" wrapText="1"/>
      <protection locked="0"/>
    </xf>
    <xf numFmtId="0" fontId="16" fillId="0" borderId="0" xfId="69" applyFont="1" applyAlignment="1" applyProtection="1">
      <alignment horizontal="center" vertical="center"/>
      <protection locked="0"/>
    </xf>
    <xf numFmtId="0" fontId="18" fillId="0" borderId="0" xfId="69" applyFont="1" applyAlignment="1" applyProtection="1">
      <alignment horizontal="center" vertical="center" wrapText="1"/>
      <protection locked="0"/>
    </xf>
    <xf numFmtId="0" fontId="18" fillId="0" borderId="0" xfId="69" applyFont="1" applyAlignment="1" applyProtection="1">
      <alignment horizontal="center" vertical="center"/>
      <protection locked="0"/>
    </xf>
    <xf numFmtId="0" fontId="6" fillId="0" borderId="0" xfId="59" applyFont="1" applyAlignment="1" applyProtection="1">
      <alignment horizontal="center" vertical="center"/>
      <protection locked="0"/>
    </xf>
    <xf numFmtId="0" fontId="3" fillId="33" borderId="10" xfId="69" applyFont="1" applyFill="1" applyBorder="1" applyAlignment="1" applyProtection="1">
      <alignment horizontal="center" vertical="center" textRotation="90" wrapText="1"/>
      <protection locked="0"/>
    </xf>
    <xf numFmtId="0" fontId="3" fillId="33" borderId="10" xfId="69" applyFont="1" applyFill="1" applyBorder="1" applyAlignment="1" applyProtection="1">
      <alignment horizontal="center" vertical="center" wrapText="1"/>
      <protection locked="0"/>
    </xf>
    <xf numFmtId="166" fontId="3" fillId="33" borderId="10" xfId="69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60" applyFont="1" applyFill="1" applyBorder="1" applyAlignment="1" applyProtection="1">
      <alignment horizontal="center" vertical="center"/>
      <protection locked="0"/>
    </xf>
    <xf numFmtId="0" fontId="3" fillId="33" borderId="13" xfId="69" applyFont="1" applyFill="1" applyBorder="1" applyAlignment="1" applyProtection="1">
      <alignment horizontal="center" vertical="center" textRotation="90" wrapText="1"/>
      <protection locked="0"/>
    </xf>
    <xf numFmtId="0" fontId="3" fillId="33" borderId="14" xfId="69" applyFont="1" applyFill="1" applyBorder="1" applyAlignment="1" applyProtection="1">
      <alignment horizontal="center" vertical="center" textRotation="90" wrapText="1"/>
      <protection locked="0"/>
    </xf>
    <xf numFmtId="0" fontId="3" fillId="33" borderId="15" xfId="69" applyFont="1" applyFill="1" applyBorder="1" applyAlignment="1" applyProtection="1">
      <alignment horizontal="center" vertical="center" textRotation="90" wrapText="1"/>
      <protection locked="0"/>
    </xf>
    <xf numFmtId="0" fontId="3" fillId="33" borderId="12" xfId="69" applyFont="1" applyFill="1" applyBorder="1" applyAlignment="1" applyProtection="1">
      <alignment horizontal="center" vertical="center" textRotation="90" wrapText="1"/>
      <protection locked="0"/>
    </xf>
    <xf numFmtId="0" fontId="6" fillId="0" borderId="0" xfId="52" applyFont="1" applyAlignment="1">
      <alignment horizontal="center"/>
      <protection/>
    </xf>
    <xf numFmtId="0" fontId="6" fillId="0" borderId="0" xfId="69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 vertical="center"/>
      <protection locked="0"/>
    </xf>
    <xf numFmtId="0" fontId="6" fillId="0" borderId="0" xfId="52" applyFont="1">
      <alignment/>
      <protection/>
    </xf>
    <xf numFmtId="0" fontId="3" fillId="33" borderId="16" xfId="60" applyFont="1" applyFill="1" applyBorder="1" applyAlignment="1" applyProtection="1">
      <alignment horizontal="center" vertical="center"/>
      <protection locked="0"/>
    </xf>
    <xf numFmtId="0" fontId="3" fillId="33" borderId="17" xfId="60" applyFont="1" applyFill="1" applyBorder="1" applyAlignment="1" applyProtection="1">
      <alignment horizontal="center" vertical="center"/>
      <protection locked="0"/>
    </xf>
    <xf numFmtId="0" fontId="3" fillId="33" borderId="18" xfId="60" applyFont="1" applyFill="1" applyBorder="1" applyAlignment="1" applyProtection="1">
      <alignment horizontal="center" vertical="center"/>
      <protection locked="0"/>
    </xf>
    <xf numFmtId="0" fontId="6" fillId="0" borderId="10" xfId="52" applyFont="1" applyBorder="1">
      <alignment/>
      <protection/>
    </xf>
    <xf numFmtId="0" fontId="3" fillId="33" borderId="19" xfId="69" applyFont="1" applyFill="1" applyBorder="1" applyAlignment="1" applyProtection="1">
      <alignment horizontal="center" vertical="center" textRotation="90" wrapText="1"/>
      <protection locked="0"/>
    </xf>
    <xf numFmtId="0" fontId="3" fillId="33" borderId="11" xfId="69" applyFont="1" applyFill="1" applyBorder="1" applyAlignment="1" applyProtection="1">
      <alignment horizontal="center" vertical="center" textRotation="90" wrapText="1"/>
      <protection locked="0"/>
    </xf>
    <xf numFmtId="166" fontId="6" fillId="0" borderId="16" xfId="59" applyNumberFormat="1" applyFont="1" applyBorder="1" applyAlignment="1" applyProtection="1">
      <alignment horizontal="center" vertical="center" wrapText="1"/>
      <protection locked="0"/>
    </xf>
    <xf numFmtId="166" fontId="6" fillId="0" borderId="17" xfId="59" applyNumberFormat="1" applyFont="1" applyBorder="1" applyAlignment="1" applyProtection="1">
      <alignment horizontal="center" vertical="center" wrapText="1"/>
      <protection locked="0"/>
    </xf>
    <xf numFmtId="166" fontId="6" fillId="0" borderId="18" xfId="59" applyNumberFormat="1" applyFont="1" applyBorder="1" applyAlignment="1" applyProtection="1">
      <alignment horizontal="center" vertical="center" wrapText="1"/>
      <protection locked="0"/>
    </xf>
    <xf numFmtId="0" fontId="23" fillId="0" borderId="0" xfId="53" applyFont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horizontal="center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 2" xfId="52"/>
    <cellStyle name="Обычный 12" xfId="53"/>
    <cellStyle name="Обычный 4 10" xfId="54"/>
    <cellStyle name="Обычный_База" xfId="55"/>
    <cellStyle name="Обычный_База 2 2 2 2 2 2" xfId="56"/>
    <cellStyle name="Обычный_База_База1 2_База1 (version 1)" xfId="57"/>
    <cellStyle name="Обычный_Выездка технические1 2 2" xfId="58"/>
    <cellStyle name="Обычный_Выездка технические1 3" xfId="59"/>
    <cellStyle name="Обычный_Измайлово-2003" xfId="60"/>
    <cellStyle name="Обычный_Измайлово-2003 2" xfId="61"/>
    <cellStyle name="Обычный_конкур f" xfId="62"/>
    <cellStyle name="Обычный_конкур1 2 2" xfId="63"/>
    <cellStyle name="Обычный_конкур1 2 2 2" xfId="64"/>
    <cellStyle name="Обычный_Лист Microsoft Excel 10 2" xfId="65"/>
    <cellStyle name="Обычный_Лист Microsoft Excel 10 4" xfId="66"/>
    <cellStyle name="Обычный_Лист Microsoft Excel 11" xfId="67"/>
    <cellStyle name="Обычный_Лист Microsoft Excel 2 12 2" xfId="68"/>
    <cellStyle name="Обычный_Лист Microsoft Excel 3 2" xfId="69"/>
    <cellStyle name="Обычный_Орел 11 2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dxfs count="2"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3.jpeg" /><Relationship Id="rId5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3.jpeg" /><Relationship Id="rId5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3.jpeg" /><Relationship Id="rId5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3.jpeg" /><Relationship Id="rId5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3.jpeg" /><Relationship Id="rId5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3</xdr:col>
      <xdr:colOff>1266825</xdr:colOff>
      <xdr:row>0</xdr:row>
      <xdr:rowOff>523875</xdr:rowOff>
    </xdr:to>
    <xdr:pic>
      <xdr:nvPicPr>
        <xdr:cNvPr id="1" name="Рисунок 2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657225</xdr:rowOff>
    </xdr:from>
    <xdr:to>
      <xdr:col>3</xdr:col>
      <xdr:colOff>523875</xdr:colOff>
      <xdr:row>0</xdr:row>
      <xdr:rowOff>1228725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5722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1257300</xdr:colOff>
      <xdr:row>0</xdr:row>
      <xdr:rowOff>0</xdr:rowOff>
    </xdr:from>
    <xdr:to>
      <xdr:col>10</xdr:col>
      <xdr:colOff>876300</xdr:colOff>
      <xdr:row>0</xdr:row>
      <xdr:rowOff>371475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0675" y="0"/>
          <a:ext cx="6677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942975</xdr:colOff>
      <xdr:row>0</xdr:row>
      <xdr:rowOff>47625</xdr:rowOff>
    </xdr:from>
    <xdr:to>
      <xdr:col>11</xdr:col>
      <xdr:colOff>0</xdr:colOff>
      <xdr:row>0</xdr:row>
      <xdr:rowOff>800100</xdr:rowOff>
    </xdr:to>
    <xdr:pic>
      <xdr:nvPicPr>
        <xdr:cNvPr id="4" name="Picture 1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34375" y="47625"/>
          <a:ext cx="600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11</xdr:col>
      <xdr:colOff>1009650</xdr:colOff>
      <xdr:row>0</xdr:row>
      <xdr:rowOff>904875</xdr:rowOff>
    </xdr:to>
    <xdr:pic>
      <xdr:nvPicPr>
        <xdr:cNvPr id="5" name="Рисунок 39" descr="виннер лого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43975" y="47625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0</xdr:row>
      <xdr:rowOff>66675</xdr:rowOff>
    </xdr:from>
    <xdr:to>
      <xdr:col>6</xdr:col>
      <xdr:colOff>428625</xdr:colOff>
      <xdr:row>1</xdr:row>
      <xdr:rowOff>314325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66675"/>
          <a:ext cx="895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247650</xdr:colOff>
      <xdr:row>0</xdr:row>
      <xdr:rowOff>76200</xdr:rowOff>
    </xdr:from>
    <xdr:to>
      <xdr:col>20</xdr:col>
      <xdr:colOff>47625</xdr:colOff>
      <xdr:row>1</xdr:row>
      <xdr:rowOff>466725</xdr:rowOff>
    </xdr:to>
    <xdr:pic>
      <xdr:nvPicPr>
        <xdr:cNvPr id="2" name="Picture 1" descr="Герб Всеволожского район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9925" y="76200"/>
          <a:ext cx="628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76200</xdr:colOff>
      <xdr:row>0</xdr:row>
      <xdr:rowOff>104775</xdr:rowOff>
    </xdr:from>
    <xdr:to>
      <xdr:col>25</xdr:col>
      <xdr:colOff>400050</xdr:colOff>
      <xdr:row>1</xdr:row>
      <xdr:rowOff>609600</xdr:rowOff>
    </xdr:to>
    <xdr:pic>
      <xdr:nvPicPr>
        <xdr:cNvPr id="3" name="Рисунок 39" descr="виннер лог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34850" y="104775"/>
          <a:ext cx="1419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819150</xdr:colOff>
      <xdr:row>0</xdr:row>
      <xdr:rowOff>57150</xdr:rowOff>
    </xdr:from>
    <xdr:to>
      <xdr:col>17</xdr:col>
      <xdr:colOff>190500</xdr:colOff>
      <xdr:row>0</xdr:row>
      <xdr:rowOff>447675</xdr:rowOff>
    </xdr:to>
    <xdr:pic>
      <xdr:nvPicPr>
        <xdr:cNvPr id="4" name="Picture 45" descr="IMG-20221230-WA00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90900" y="57150"/>
          <a:ext cx="6953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4</xdr:col>
      <xdr:colOff>400050</xdr:colOff>
      <xdr:row>1</xdr:row>
      <xdr:rowOff>285750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123825"/>
          <a:ext cx="188595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114300</xdr:rowOff>
    </xdr:from>
    <xdr:to>
      <xdr:col>6</xdr:col>
      <xdr:colOff>190500</xdr:colOff>
      <xdr:row>1</xdr:row>
      <xdr:rowOff>400050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14300"/>
          <a:ext cx="895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361950</xdr:colOff>
      <xdr:row>0</xdr:row>
      <xdr:rowOff>142875</xdr:rowOff>
    </xdr:from>
    <xdr:to>
      <xdr:col>21</xdr:col>
      <xdr:colOff>104775</xdr:colOff>
      <xdr:row>1</xdr:row>
      <xdr:rowOff>571500</xdr:rowOff>
    </xdr:to>
    <xdr:pic>
      <xdr:nvPicPr>
        <xdr:cNvPr id="2" name="Picture 1" descr="Герб Всеволожского район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142875"/>
          <a:ext cx="647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</xdr:colOff>
      <xdr:row>0</xdr:row>
      <xdr:rowOff>66675</xdr:rowOff>
    </xdr:from>
    <xdr:to>
      <xdr:col>26</xdr:col>
      <xdr:colOff>419100</xdr:colOff>
      <xdr:row>1</xdr:row>
      <xdr:rowOff>781050</xdr:rowOff>
    </xdr:to>
    <xdr:pic>
      <xdr:nvPicPr>
        <xdr:cNvPr id="3" name="Рисунок 39" descr="виннер лог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73075" y="66675"/>
          <a:ext cx="1371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819150</xdr:colOff>
      <xdr:row>0</xdr:row>
      <xdr:rowOff>0</xdr:rowOff>
    </xdr:from>
    <xdr:to>
      <xdr:col>17</xdr:col>
      <xdr:colOff>190500</xdr:colOff>
      <xdr:row>0</xdr:row>
      <xdr:rowOff>390525</xdr:rowOff>
    </xdr:to>
    <xdr:pic>
      <xdr:nvPicPr>
        <xdr:cNvPr id="4" name="Picture 45" descr="IMG-20221230-WA00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0"/>
          <a:ext cx="7629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85725</xdr:rowOff>
    </xdr:from>
    <xdr:to>
      <xdr:col>4</xdr:col>
      <xdr:colOff>123825</xdr:colOff>
      <xdr:row>1</xdr:row>
      <xdr:rowOff>247650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85725"/>
          <a:ext cx="177165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114300</xdr:rowOff>
    </xdr:from>
    <xdr:to>
      <xdr:col>6</xdr:col>
      <xdr:colOff>114300</xdr:colOff>
      <xdr:row>1</xdr:row>
      <xdr:rowOff>400050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14300"/>
          <a:ext cx="895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361950</xdr:colOff>
      <xdr:row>0</xdr:row>
      <xdr:rowOff>142875</xdr:rowOff>
    </xdr:from>
    <xdr:to>
      <xdr:col>21</xdr:col>
      <xdr:colOff>104775</xdr:colOff>
      <xdr:row>1</xdr:row>
      <xdr:rowOff>571500</xdr:rowOff>
    </xdr:to>
    <xdr:pic>
      <xdr:nvPicPr>
        <xdr:cNvPr id="2" name="Picture 1" descr="Герб Всеволожского район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82550" y="142875"/>
          <a:ext cx="647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</xdr:colOff>
      <xdr:row>0</xdr:row>
      <xdr:rowOff>66675</xdr:rowOff>
    </xdr:from>
    <xdr:to>
      <xdr:col>26</xdr:col>
      <xdr:colOff>419100</xdr:colOff>
      <xdr:row>1</xdr:row>
      <xdr:rowOff>781050</xdr:rowOff>
    </xdr:to>
    <xdr:pic>
      <xdr:nvPicPr>
        <xdr:cNvPr id="3" name="Рисунок 39" descr="виннер лог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68375" y="66675"/>
          <a:ext cx="1371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819150</xdr:colOff>
      <xdr:row>0</xdr:row>
      <xdr:rowOff>0</xdr:rowOff>
    </xdr:from>
    <xdr:to>
      <xdr:col>17</xdr:col>
      <xdr:colOff>190500</xdr:colOff>
      <xdr:row>0</xdr:row>
      <xdr:rowOff>390525</xdr:rowOff>
    </xdr:to>
    <xdr:pic>
      <xdr:nvPicPr>
        <xdr:cNvPr id="4" name="Picture 45" descr="IMG-20221230-WA00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0"/>
          <a:ext cx="800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85725</xdr:rowOff>
    </xdr:from>
    <xdr:to>
      <xdr:col>4</xdr:col>
      <xdr:colOff>123825</xdr:colOff>
      <xdr:row>1</xdr:row>
      <xdr:rowOff>247650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85725"/>
          <a:ext cx="177165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114300</xdr:rowOff>
    </xdr:from>
    <xdr:to>
      <xdr:col>6</xdr:col>
      <xdr:colOff>190500</xdr:colOff>
      <xdr:row>1</xdr:row>
      <xdr:rowOff>400050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14300"/>
          <a:ext cx="895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361950</xdr:colOff>
      <xdr:row>0</xdr:row>
      <xdr:rowOff>142875</xdr:rowOff>
    </xdr:from>
    <xdr:to>
      <xdr:col>21</xdr:col>
      <xdr:colOff>104775</xdr:colOff>
      <xdr:row>1</xdr:row>
      <xdr:rowOff>571500</xdr:rowOff>
    </xdr:to>
    <xdr:pic>
      <xdr:nvPicPr>
        <xdr:cNvPr id="2" name="Picture 1" descr="Герб Всеволожского район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53950" y="142875"/>
          <a:ext cx="647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</xdr:colOff>
      <xdr:row>0</xdr:row>
      <xdr:rowOff>66675</xdr:rowOff>
    </xdr:from>
    <xdr:to>
      <xdr:col>26</xdr:col>
      <xdr:colOff>419100</xdr:colOff>
      <xdr:row>1</xdr:row>
      <xdr:rowOff>781050</xdr:rowOff>
    </xdr:to>
    <xdr:pic>
      <xdr:nvPicPr>
        <xdr:cNvPr id="3" name="Рисунок 39" descr="виннер лог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9775" y="66675"/>
          <a:ext cx="1371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819150</xdr:colOff>
      <xdr:row>0</xdr:row>
      <xdr:rowOff>0</xdr:rowOff>
    </xdr:from>
    <xdr:to>
      <xdr:col>17</xdr:col>
      <xdr:colOff>190500</xdr:colOff>
      <xdr:row>0</xdr:row>
      <xdr:rowOff>390525</xdr:rowOff>
    </xdr:to>
    <xdr:pic>
      <xdr:nvPicPr>
        <xdr:cNvPr id="4" name="Picture 45" descr="IMG-20221230-WA00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0"/>
          <a:ext cx="7896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85725</xdr:rowOff>
    </xdr:from>
    <xdr:to>
      <xdr:col>4</xdr:col>
      <xdr:colOff>123825</xdr:colOff>
      <xdr:row>1</xdr:row>
      <xdr:rowOff>247650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85725"/>
          <a:ext cx="177165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114300</xdr:rowOff>
    </xdr:from>
    <xdr:to>
      <xdr:col>6</xdr:col>
      <xdr:colOff>152400</xdr:colOff>
      <xdr:row>1</xdr:row>
      <xdr:rowOff>400050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14300"/>
          <a:ext cx="904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257175</xdr:colOff>
      <xdr:row>0</xdr:row>
      <xdr:rowOff>142875</xdr:rowOff>
    </xdr:from>
    <xdr:to>
      <xdr:col>21</xdr:col>
      <xdr:colOff>104775</xdr:colOff>
      <xdr:row>1</xdr:row>
      <xdr:rowOff>571500</xdr:rowOff>
    </xdr:to>
    <xdr:pic>
      <xdr:nvPicPr>
        <xdr:cNvPr id="2" name="Picture 1" descr="Герб Всеволожского район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142875"/>
          <a:ext cx="75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</xdr:colOff>
      <xdr:row>0</xdr:row>
      <xdr:rowOff>66675</xdr:rowOff>
    </xdr:from>
    <xdr:to>
      <xdr:col>26</xdr:col>
      <xdr:colOff>419100</xdr:colOff>
      <xdr:row>1</xdr:row>
      <xdr:rowOff>781050</xdr:rowOff>
    </xdr:to>
    <xdr:pic>
      <xdr:nvPicPr>
        <xdr:cNvPr id="3" name="Рисунок 39" descr="виннер лог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9775" y="66675"/>
          <a:ext cx="1371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819150</xdr:colOff>
      <xdr:row>0</xdr:row>
      <xdr:rowOff>0</xdr:rowOff>
    </xdr:from>
    <xdr:to>
      <xdr:col>17</xdr:col>
      <xdr:colOff>190500</xdr:colOff>
      <xdr:row>0</xdr:row>
      <xdr:rowOff>390525</xdr:rowOff>
    </xdr:to>
    <xdr:pic>
      <xdr:nvPicPr>
        <xdr:cNvPr id="4" name="Picture 45" descr="IMG-20221230-WA00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05225" y="0"/>
          <a:ext cx="780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85725</xdr:rowOff>
    </xdr:from>
    <xdr:to>
      <xdr:col>4</xdr:col>
      <xdr:colOff>123825</xdr:colOff>
      <xdr:row>1</xdr:row>
      <xdr:rowOff>247650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85725"/>
          <a:ext cx="177165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114300</xdr:rowOff>
    </xdr:from>
    <xdr:to>
      <xdr:col>4</xdr:col>
      <xdr:colOff>495300</xdr:colOff>
      <xdr:row>1</xdr:row>
      <xdr:rowOff>295275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2028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0</xdr:row>
      <xdr:rowOff>57150</xdr:rowOff>
    </xdr:from>
    <xdr:to>
      <xdr:col>6</xdr:col>
      <xdr:colOff>381000</xdr:colOff>
      <xdr:row>1</xdr:row>
      <xdr:rowOff>390525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5715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800100</xdr:colOff>
      <xdr:row>0</xdr:row>
      <xdr:rowOff>76200</xdr:rowOff>
    </xdr:from>
    <xdr:to>
      <xdr:col>18</xdr:col>
      <xdr:colOff>323850</xdr:colOff>
      <xdr:row>0</xdr:row>
      <xdr:rowOff>447675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14725" y="76200"/>
          <a:ext cx="797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0</xdr:row>
      <xdr:rowOff>85725</xdr:rowOff>
    </xdr:from>
    <xdr:to>
      <xdr:col>21</xdr:col>
      <xdr:colOff>257175</xdr:colOff>
      <xdr:row>1</xdr:row>
      <xdr:rowOff>495300</xdr:rowOff>
    </xdr:to>
    <xdr:pic>
      <xdr:nvPicPr>
        <xdr:cNvPr id="4" name="Picture 1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30050" y="85725"/>
          <a:ext cx="800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114300</xdr:colOff>
      <xdr:row>0</xdr:row>
      <xdr:rowOff>66675</xdr:rowOff>
    </xdr:from>
    <xdr:to>
      <xdr:col>25</xdr:col>
      <xdr:colOff>400050</xdr:colOff>
      <xdr:row>1</xdr:row>
      <xdr:rowOff>762000</xdr:rowOff>
    </xdr:to>
    <xdr:pic>
      <xdr:nvPicPr>
        <xdr:cNvPr id="5" name="Рисунок 39" descr="виннер лого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11125" y="66675"/>
          <a:ext cx="1457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114300</xdr:rowOff>
    </xdr:from>
    <xdr:to>
      <xdr:col>4</xdr:col>
      <xdr:colOff>495300</xdr:colOff>
      <xdr:row>1</xdr:row>
      <xdr:rowOff>295275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2038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0</xdr:row>
      <xdr:rowOff>47625</xdr:rowOff>
    </xdr:from>
    <xdr:to>
      <xdr:col>6</xdr:col>
      <xdr:colOff>333375</xdr:colOff>
      <xdr:row>1</xdr:row>
      <xdr:rowOff>381000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47625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800100</xdr:colOff>
      <xdr:row>0</xdr:row>
      <xdr:rowOff>76200</xdr:rowOff>
    </xdr:from>
    <xdr:to>
      <xdr:col>18</xdr:col>
      <xdr:colOff>323850</xdr:colOff>
      <xdr:row>0</xdr:row>
      <xdr:rowOff>447675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76200"/>
          <a:ext cx="816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114300</xdr:colOff>
      <xdr:row>0</xdr:row>
      <xdr:rowOff>171450</xdr:rowOff>
    </xdr:from>
    <xdr:to>
      <xdr:col>21</xdr:col>
      <xdr:colOff>247650</xdr:colOff>
      <xdr:row>1</xdr:row>
      <xdr:rowOff>581025</xdr:rowOff>
    </xdr:to>
    <xdr:pic>
      <xdr:nvPicPr>
        <xdr:cNvPr id="4" name="Picture 1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77700" y="171450"/>
          <a:ext cx="704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114300</xdr:colOff>
      <xdr:row>0</xdr:row>
      <xdr:rowOff>66675</xdr:rowOff>
    </xdr:from>
    <xdr:to>
      <xdr:col>25</xdr:col>
      <xdr:colOff>400050</xdr:colOff>
      <xdr:row>1</xdr:row>
      <xdr:rowOff>762000</xdr:rowOff>
    </xdr:to>
    <xdr:pic>
      <xdr:nvPicPr>
        <xdr:cNvPr id="5" name="Рисунок 39" descr="виннер лого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73050" y="66675"/>
          <a:ext cx="14668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323850</xdr:colOff>
      <xdr:row>1</xdr:row>
      <xdr:rowOff>142875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6</xdr:col>
      <xdr:colOff>266700</xdr:colOff>
      <xdr:row>1</xdr:row>
      <xdr:rowOff>200025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476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800100</xdr:colOff>
      <xdr:row>0</xdr:row>
      <xdr:rowOff>76200</xdr:rowOff>
    </xdr:from>
    <xdr:to>
      <xdr:col>18</xdr:col>
      <xdr:colOff>323850</xdr:colOff>
      <xdr:row>0</xdr:row>
      <xdr:rowOff>447675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76200"/>
          <a:ext cx="762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133350</xdr:colOff>
      <xdr:row>0</xdr:row>
      <xdr:rowOff>133350</xdr:rowOff>
    </xdr:from>
    <xdr:to>
      <xdr:col>21</xdr:col>
      <xdr:colOff>209550</xdr:colOff>
      <xdr:row>1</xdr:row>
      <xdr:rowOff>542925</xdr:rowOff>
    </xdr:to>
    <xdr:pic>
      <xdr:nvPicPr>
        <xdr:cNvPr id="4" name="Picture 1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91900" y="133350"/>
          <a:ext cx="647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114300</xdr:colOff>
      <xdr:row>0</xdr:row>
      <xdr:rowOff>66675</xdr:rowOff>
    </xdr:from>
    <xdr:to>
      <xdr:col>25</xdr:col>
      <xdr:colOff>400050</xdr:colOff>
      <xdr:row>1</xdr:row>
      <xdr:rowOff>762000</xdr:rowOff>
    </xdr:to>
    <xdr:pic>
      <xdr:nvPicPr>
        <xdr:cNvPr id="5" name="Рисунок 39" descr="виннер лого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68200" y="66675"/>
          <a:ext cx="12668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5.00390625" style="1" customWidth="1"/>
    <col min="2" max="3" width="5.421875" style="1" hidden="1" customWidth="1"/>
    <col min="4" max="4" width="19.00390625" style="48" customWidth="1"/>
    <col min="5" max="5" width="8.00390625" style="49" customWidth="1"/>
    <col min="6" max="6" width="5.7109375" style="44" customWidth="1"/>
    <col min="7" max="7" width="35.140625" style="48" customWidth="1"/>
    <col min="8" max="8" width="8.8515625" style="48" customWidth="1"/>
    <col min="9" max="9" width="13.7109375" style="1" customWidth="1"/>
    <col min="10" max="10" width="15.421875" style="1" customWidth="1"/>
    <col min="11" max="11" width="23.140625" style="44" customWidth="1"/>
    <col min="12" max="12" width="16.421875" style="44" customWidth="1"/>
    <col min="13" max="16384" width="9.140625" style="1" customWidth="1"/>
  </cols>
  <sheetData>
    <row r="1" spans="1:12" ht="106.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8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1.75" customHeight="1">
      <c r="A3" s="123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12" customFormat="1" ht="15" customHeight="1">
      <c r="A4" s="3" t="s">
        <v>3</v>
      </c>
      <c r="B4" s="4"/>
      <c r="C4" s="4"/>
      <c r="D4" s="5"/>
      <c r="E4" s="6"/>
      <c r="F4" s="7"/>
      <c r="G4" s="8"/>
      <c r="H4" s="7"/>
      <c r="I4" s="9"/>
      <c r="J4" s="9"/>
      <c r="K4" s="10"/>
      <c r="L4" s="11" t="s">
        <v>4</v>
      </c>
    </row>
    <row r="5" spans="1:12" s="16" customFormat="1" ht="58.5" customHeight="1">
      <c r="A5" s="13" t="s">
        <v>5</v>
      </c>
      <c r="B5" s="13" t="s">
        <v>6</v>
      </c>
      <c r="C5" s="13"/>
      <c r="D5" s="14" t="s">
        <v>7</v>
      </c>
      <c r="E5" s="15" t="s">
        <v>8</v>
      </c>
      <c r="F5" s="13" t="s">
        <v>9</v>
      </c>
      <c r="G5" s="14" t="s">
        <v>10</v>
      </c>
      <c r="H5" s="14" t="s">
        <v>8</v>
      </c>
      <c r="I5" s="14" t="s">
        <v>11</v>
      </c>
      <c r="J5" s="14" t="s">
        <v>12</v>
      </c>
      <c r="K5" s="14" t="s">
        <v>13</v>
      </c>
      <c r="L5" s="14" t="s">
        <v>14</v>
      </c>
    </row>
    <row r="6" spans="1:12" s="16" customFormat="1" ht="33.75" customHeight="1">
      <c r="A6" s="17">
        <v>1</v>
      </c>
      <c r="B6" s="18"/>
      <c r="C6" s="18"/>
      <c r="D6" s="19" t="s">
        <v>15</v>
      </c>
      <c r="E6" s="20" t="s">
        <v>16</v>
      </c>
      <c r="F6" s="21" t="s">
        <v>17</v>
      </c>
      <c r="G6" s="22" t="s">
        <v>18</v>
      </c>
      <c r="H6" s="20" t="s">
        <v>19</v>
      </c>
      <c r="I6" s="21" t="s">
        <v>20</v>
      </c>
      <c r="J6" s="21" t="s">
        <v>21</v>
      </c>
      <c r="K6" s="23" t="s">
        <v>22</v>
      </c>
      <c r="L6" s="21" t="s">
        <v>23</v>
      </c>
    </row>
    <row r="7" spans="1:12" s="16" customFormat="1" ht="33.75" customHeight="1">
      <c r="A7" s="17">
        <v>2</v>
      </c>
      <c r="B7" s="18"/>
      <c r="C7" s="18"/>
      <c r="D7" s="24" t="s">
        <v>24</v>
      </c>
      <c r="E7" s="25" t="s">
        <v>25</v>
      </c>
      <c r="F7" s="26" t="s">
        <v>17</v>
      </c>
      <c r="G7" s="22" t="s">
        <v>26</v>
      </c>
      <c r="H7" s="20" t="s">
        <v>27</v>
      </c>
      <c r="I7" s="21" t="s">
        <v>28</v>
      </c>
      <c r="J7" s="26" t="s">
        <v>29</v>
      </c>
      <c r="K7" s="23" t="s">
        <v>30</v>
      </c>
      <c r="L7" s="21" t="s">
        <v>23</v>
      </c>
    </row>
    <row r="8" spans="1:12" s="16" customFormat="1" ht="33.75" customHeight="1">
      <c r="A8" s="17">
        <v>3</v>
      </c>
      <c r="B8" s="18"/>
      <c r="C8" s="18"/>
      <c r="D8" s="24" t="s">
        <v>31</v>
      </c>
      <c r="E8" s="27" t="s">
        <v>32</v>
      </c>
      <c r="F8" s="28" t="s">
        <v>17</v>
      </c>
      <c r="G8" s="22" t="s">
        <v>33</v>
      </c>
      <c r="H8" s="29" t="s">
        <v>34</v>
      </c>
      <c r="I8" s="30" t="s">
        <v>35</v>
      </c>
      <c r="J8" s="28" t="s">
        <v>21</v>
      </c>
      <c r="K8" s="31" t="s">
        <v>36</v>
      </c>
      <c r="L8" s="21" t="s">
        <v>23</v>
      </c>
    </row>
    <row r="9" spans="1:12" s="16" customFormat="1" ht="33.75" customHeight="1">
      <c r="A9" s="17">
        <v>4</v>
      </c>
      <c r="B9" s="18"/>
      <c r="C9" s="18"/>
      <c r="D9" s="24" t="s">
        <v>37</v>
      </c>
      <c r="E9" s="25" t="s">
        <v>38</v>
      </c>
      <c r="F9" s="26" t="s">
        <v>17</v>
      </c>
      <c r="G9" s="32" t="s">
        <v>39</v>
      </c>
      <c r="H9" s="25" t="s">
        <v>40</v>
      </c>
      <c r="I9" s="26" t="s">
        <v>41</v>
      </c>
      <c r="J9" s="26" t="s">
        <v>42</v>
      </c>
      <c r="K9" s="23" t="s">
        <v>43</v>
      </c>
      <c r="L9" s="21" t="s">
        <v>23</v>
      </c>
    </row>
    <row r="10" spans="1:12" s="16" customFormat="1" ht="33.75" customHeight="1">
      <c r="A10" s="17">
        <v>5</v>
      </c>
      <c r="B10" s="33"/>
      <c r="C10" s="33"/>
      <c r="D10" s="24" t="s">
        <v>37</v>
      </c>
      <c r="E10" s="25" t="s">
        <v>38</v>
      </c>
      <c r="F10" s="26" t="s">
        <v>17</v>
      </c>
      <c r="G10" s="32" t="s">
        <v>44</v>
      </c>
      <c r="H10" s="25" t="s">
        <v>45</v>
      </c>
      <c r="I10" s="26" t="s">
        <v>46</v>
      </c>
      <c r="J10" s="26" t="s">
        <v>42</v>
      </c>
      <c r="K10" s="23" t="s">
        <v>43</v>
      </c>
      <c r="L10" s="21" t="s">
        <v>23</v>
      </c>
    </row>
    <row r="11" spans="1:12" s="16" customFormat="1" ht="33.75" customHeight="1">
      <c r="A11" s="17">
        <v>6</v>
      </c>
      <c r="B11" s="18"/>
      <c r="C11" s="18"/>
      <c r="D11" s="24" t="s">
        <v>47</v>
      </c>
      <c r="E11" s="25" t="s">
        <v>48</v>
      </c>
      <c r="F11" s="26">
        <v>3</v>
      </c>
      <c r="G11" s="22" t="s">
        <v>49</v>
      </c>
      <c r="H11" s="29" t="s">
        <v>50</v>
      </c>
      <c r="I11" s="30" t="s">
        <v>51</v>
      </c>
      <c r="J11" s="28" t="s">
        <v>51</v>
      </c>
      <c r="K11" s="31" t="s">
        <v>52</v>
      </c>
      <c r="L11" s="21" t="s">
        <v>23</v>
      </c>
    </row>
    <row r="12" spans="1:12" s="16" customFormat="1" ht="33.75" customHeight="1">
      <c r="A12" s="17">
        <v>7</v>
      </c>
      <c r="B12" s="18"/>
      <c r="C12" s="18"/>
      <c r="D12" s="34" t="s">
        <v>53</v>
      </c>
      <c r="E12" s="25"/>
      <c r="F12" s="28" t="s">
        <v>17</v>
      </c>
      <c r="G12" s="22" t="s">
        <v>54</v>
      </c>
      <c r="H12" s="20" t="s">
        <v>55</v>
      </c>
      <c r="I12" s="21" t="s">
        <v>56</v>
      </c>
      <c r="J12" s="26" t="s">
        <v>57</v>
      </c>
      <c r="K12" s="31" t="s">
        <v>58</v>
      </c>
      <c r="L12" s="21" t="s">
        <v>23</v>
      </c>
    </row>
    <row r="13" spans="1:12" s="16" customFormat="1" ht="33.75" customHeight="1">
      <c r="A13" s="17">
        <v>8</v>
      </c>
      <c r="B13" s="33"/>
      <c r="C13" s="33"/>
      <c r="D13" s="19" t="s">
        <v>59</v>
      </c>
      <c r="E13" s="20">
        <v>124906</v>
      </c>
      <c r="F13" s="21">
        <v>2</v>
      </c>
      <c r="G13" s="22" t="s">
        <v>60</v>
      </c>
      <c r="H13" s="20" t="s">
        <v>61</v>
      </c>
      <c r="I13" s="21" t="s">
        <v>62</v>
      </c>
      <c r="J13" s="21" t="s">
        <v>62</v>
      </c>
      <c r="K13" s="23" t="s">
        <v>63</v>
      </c>
      <c r="L13" s="21" t="s">
        <v>23</v>
      </c>
    </row>
    <row r="14" spans="1:12" s="16" customFormat="1" ht="33.75" customHeight="1">
      <c r="A14" s="17">
        <v>9</v>
      </c>
      <c r="B14" s="18"/>
      <c r="C14" s="18"/>
      <c r="D14" s="24" t="s">
        <v>59</v>
      </c>
      <c r="E14" s="25" t="s">
        <v>64</v>
      </c>
      <c r="F14" s="26">
        <v>2</v>
      </c>
      <c r="G14" s="22" t="s">
        <v>65</v>
      </c>
      <c r="H14" s="20" t="s">
        <v>66</v>
      </c>
      <c r="I14" s="21" t="s">
        <v>67</v>
      </c>
      <c r="J14" s="21" t="s">
        <v>62</v>
      </c>
      <c r="K14" s="23" t="s">
        <v>63</v>
      </c>
      <c r="L14" s="21" t="s">
        <v>23</v>
      </c>
    </row>
    <row r="15" spans="1:12" s="16" customFormat="1" ht="33.75" customHeight="1">
      <c r="A15" s="17">
        <v>10</v>
      </c>
      <c r="B15" s="18"/>
      <c r="C15" s="18"/>
      <c r="D15" s="24" t="s">
        <v>68</v>
      </c>
      <c r="E15" s="25" t="s">
        <v>69</v>
      </c>
      <c r="F15" s="26" t="s">
        <v>17</v>
      </c>
      <c r="G15" s="22" t="s">
        <v>70</v>
      </c>
      <c r="H15" s="20" t="s">
        <v>71</v>
      </c>
      <c r="I15" s="21" t="s">
        <v>72</v>
      </c>
      <c r="J15" s="26" t="s">
        <v>73</v>
      </c>
      <c r="K15" s="23" t="s">
        <v>74</v>
      </c>
      <c r="L15" s="21" t="s">
        <v>23</v>
      </c>
    </row>
    <row r="16" spans="1:12" s="16" customFormat="1" ht="33.75" customHeight="1">
      <c r="A16" s="17">
        <v>11</v>
      </c>
      <c r="B16" s="18"/>
      <c r="C16" s="18"/>
      <c r="D16" s="24" t="s">
        <v>68</v>
      </c>
      <c r="E16" s="25" t="s">
        <v>69</v>
      </c>
      <c r="F16" s="26" t="s">
        <v>17</v>
      </c>
      <c r="G16" s="22" t="s">
        <v>75</v>
      </c>
      <c r="H16" s="20" t="s">
        <v>76</v>
      </c>
      <c r="I16" s="21" t="s">
        <v>77</v>
      </c>
      <c r="J16" s="26" t="s">
        <v>73</v>
      </c>
      <c r="K16" s="23" t="s">
        <v>74</v>
      </c>
      <c r="L16" s="21" t="s">
        <v>23</v>
      </c>
    </row>
    <row r="17" spans="1:12" s="16" customFormat="1" ht="33.75" customHeight="1">
      <c r="A17" s="17">
        <v>12</v>
      </c>
      <c r="B17" s="18"/>
      <c r="C17" s="18"/>
      <c r="D17" s="34" t="s">
        <v>78</v>
      </c>
      <c r="E17" s="27" t="s">
        <v>79</v>
      </c>
      <c r="F17" s="28" t="s">
        <v>80</v>
      </c>
      <c r="G17" s="35" t="s">
        <v>81</v>
      </c>
      <c r="H17" s="27" t="s">
        <v>82</v>
      </c>
      <c r="I17" s="28" t="s">
        <v>83</v>
      </c>
      <c r="J17" s="28" t="s">
        <v>51</v>
      </c>
      <c r="K17" s="31" t="s">
        <v>52</v>
      </c>
      <c r="L17" s="21" t="s">
        <v>23</v>
      </c>
    </row>
    <row r="18" spans="1:12" s="16" customFormat="1" ht="33.75" customHeight="1">
      <c r="A18" s="17">
        <v>13</v>
      </c>
      <c r="B18" s="18"/>
      <c r="C18" s="18"/>
      <c r="D18" s="24" t="s">
        <v>84</v>
      </c>
      <c r="E18" s="27" t="s">
        <v>85</v>
      </c>
      <c r="F18" s="28" t="s">
        <v>86</v>
      </c>
      <c r="G18" s="22" t="s">
        <v>87</v>
      </c>
      <c r="H18" s="29" t="s">
        <v>88</v>
      </c>
      <c r="I18" s="30" t="s">
        <v>89</v>
      </c>
      <c r="J18" s="28" t="s">
        <v>51</v>
      </c>
      <c r="K18" s="31" t="s">
        <v>52</v>
      </c>
      <c r="L18" s="21" t="s">
        <v>23</v>
      </c>
    </row>
    <row r="19" spans="1:12" s="16" customFormat="1" ht="33.75" customHeight="1">
      <c r="A19" s="17">
        <v>14</v>
      </c>
      <c r="B19" s="18"/>
      <c r="C19" s="18"/>
      <c r="D19" s="24" t="s">
        <v>90</v>
      </c>
      <c r="E19" s="25" t="s">
        <v>91</v>
      </c>
      <c r="F19" s="26" t="s">
        <v>17</v>
      </c>
      <c r="G19" s="22" t="s">
        <v>92</v>
      </c>
      <c r="H19" s="20" t="s">
        <v>93</v>
      </c>
      <c r="I19" s="21" t="s">
        <v>94</v>
      </c>
      <c r="J19" s="26" t="s">
        <v>73</v>
      </c>
      <c r="K19" s="23" t="s">
        <v>43</v>
      </c>
      <c r="L19" s="21" t="s">
        <v>23</v>
      </c>
    </row>
    <row r="20" spans="1:12" s="16" customFormat="1" ht="33.75" customHeight="1">
      <c r="A20" s="17">
        <v>15</v>
      </c>
      <c r="B20" s="18"/>
      <c r="C20" s="18"/>
      <c r="D20" s="24" t="s">
        <v>95</v>
      </c>
      <c r="E20" s="27" t="s">
        <v>96</v>
      </c>
      <c r="F20" s="28" t="s">
        <v>17</v>
      </c>
      <c r="G20" s="22" t="s">
        <v>97</v>
      </c>
      <c r="H20" s="29" t="s">
        <v>98</v>
      </c>
      <c r="I20" s="30" t="s">
        <v>99</v>
      </c>
      <c r="J20" s="28" t="s">
        <v>100</v>
      </c>
      <c r="K20" s="31" t="s">
        <v>74</v>
      </c>
      <c r="L20" s="21" t="s">
        <v>23</v>
      </c>
    </row>
    <row r="21" spans="1:12" s="16" customFormat="1" ht="33.75" customHeight="1">
      <c r="A21" s="17">
        <v>16</v>
      </c>
      <c r="B21" s="18"/>
      <c r="C21" s="18"/>
      <c r="D21" s="24" t="s">
        <v>101</v>
      </c>
      <c r="E21" s="25" t="s">
        <v>102</v>
      </c>
      <c r="F21" s="26" t="s">
        <v>17</v>
      </c>
      <c r="G21" s="22" t="s">
        <v>103</v>
      </c>
      <c r="H21" s="20" t="s">
        <v>104</v>
      </c>
      <c r="I21" s="21" t="s">
        <v>105</v>
      </c>
      <c r="J21" s="26" t="s">
        <v>29</v>
      </c>
      <c r="K21" s="23" t="s">
        <v>106</v>
      </c>
      <c r="L21" s="21" t="s">
        <v>23</v>
      </c>
    </row>
    <row r="22" spans="1:12" s="16" customFormat="1" ht="33.75" customHeight="1">
      <c r="A22" s="17">
        <v>17</v>
      </c>
      <c r="B22" s="18"/>
      <c r="C22" s="18"/>
      <c r="D22" s="24" t="s">
        <v>107</v>
      </c>
      <c r="E22" s="27" t="s">
        <v>108</v>
      </c>
      <c r="F22" s="28" t="s">
        <v>17</v>
      </c>
      <c r="G22" s="22" t="s">
        <v>109</v>
      </c>
      <c r="H22" s="29" t="s">
        <v>110</v>
      </c>
      <c r="I22" s="30" t="s">
        <v>111</v>
      </c>
      <c r="J22" s="28" t="s">
        <v>21</v>
      </c>
      <c r="K22" s="31" t="s">
        <v>52</v>
      </c>
      <c r="L22" s="21" t="s">
        <v>23</v>
      </c>
    </row>
    <row r="23" spans="1:12" s="16" customFormat="1" ht="33.75" customHeight="1">
      <c r="A23" s="17">
        <v>18</v>
      </c>
      <c r="B23" s="33"/>
      <c r="C23" s="33"/>
      <c r="D23" s="24" t="s">
        <v>112</v>
      </c>
      <c r="E23" s="27" t="s">
        <v>113</v>
      </c>
      <c r="F23" s="28" t="s">
        <v>17</v>
      </c>
      <c r="G23" s="22" t="s">
        <v>114</v>
      </c>
      <c r="H23" s="29" t="s">
        <v>115</v>
      </c>
      <c r="I23" s="30" t="s">
        <v>116</v>
      </c>
      <c r="J23" s="28" t="s">
        <v>117</v>
      </c>
      <c r="K23" s="31" t="s">
        <v>43</v>
      </c>
      <c r="L23" s="21" t="s">
        <v>23</v>
      </c>
    </row>
    <row r="24" spans="1:12" s="16" customFormat="1" ht="33.75" customHeight="1">
      <c r="A24" s="17">
        <v>19</v>
      </c>
      <c r="B24" s="33"/>
      <c r="C24" s="33"/>
      <c r="D24" s="34" t="s">
        <v>118</v>
      </c>
      <c r="E24" s="27" t="s">
        <v>119</v>
      </c>
      <c r="F24" s="28">
        <v>3</v>
      </c>
      <c r="G24" s="35" t="s">
        <v>120</v>
      </c>
      <c r="H24" s="27" t="s">
        <v>121</v>
      </c>
      <c r="I24" s="28" t="s">
        <v>122</v>
      </c>
      <c r="J24" s="28" t="s">
        <v>29</v>
      </c>
      <c r="K24" s="31" t="s">
        <v>123</v>
      </c>
      <c r="L24" s="21" t="s">
        <v>23</v>
      </c>
    </row>
    <row r="25" spans="4:11" ht="24.75" customHeight="1">
      <c r="D25" s="36"/>
      <c r="E25" s="37"/>
      <c r="F25" s="38"/>
      <c r="G25" s="39"/>
      <c r="H25" s="40"/>
      <c r="I25" s="41"/>
      <c r="J25" s="42"/>
      <c r="K25" s="43"/>
    </row>
    <row r="26" spans="1:11" ht="29.25" customHeight="1">
      <c r="A26" s="1" t="s">
        <v>124</v>
      </c>
      <c r="D26" s="45" t="s">
        <v>125</v>
      </c>
      <c r="E26" s="45"/>
      <c r="F26" s="45"/>
      <c r="G26" s="45"/>
      <c r="H26" s="45"/>
      <c r="I26" s="46" t="s">
        <v>126</v>
      </c>
      <c r="J26" s="16"/>
      <c r="K26" s="2"/>
    </row>
    <row r="27" spans="4:11" ht="7.5" customHeight="1">
      <c r="D27" s="45"/>
      <c r="E27" s="45"/>
      <c r="F27" s="45"/>
      <c r="G27" s="45"/>
      <c r="H27" s="45"/>
      <c r="I27" s="16"/>
      <c r="J27" s="16"/>
      <c r="K27" s="2"/>
    </row>
    <row r="28" spans="4:11" ht="29.25" customHeight="1">
      <c r="D28" s="45" t="s">
        <v>127</v>
      </c>
      <c r="E28" s="45"/>
      <c r="F28" s="45"/>
      <c r="G28" s="45"/>
      <c r="H28" s="45"/>
      <c r="I28" s="46" t="s">
        <v>128</v>
      </c>
      <c r="J28" s="16"/>
      <c r="K28" s="2"/>
    </row>
    <row r="29" spans="4:11" ht="9.75" customHeight="1">
      <c r="D29" s="45"/>
      <c r="E29" s="45"/>
      <c r="F29" s="45"/>
      <c r="G29" s="45"/>
      <c r="H29" s="45"/>
      <c r="I29" s="47"/>
      <c r="J29" s="16"/>
      <c r="K29" s="2"/>
    </row>
    <row r="30" spans="4:11" ht="29.25" customHeight="1">
      <c r="D30" s="45" t="s">
        <v>129</v>
      </c>
      <c r="E30" s="45"/>
      <c r="F30" s="45"/>
      <c r="G30" s="45"/>
      <c r="H30" s="45"/>
      <c r="I30" s="46" t="s">
        <v>130</v>
      </c>
      <c r="J30" s="16"/>
      <c r="K30" s="2"/>
    </row>
    <row r="31" spans="4:11" ht="9.75" customHeight="1">
      <c r="D31" s="45"/>
      <c r="E31" s="45"/>
      <c r="F31" s="45"/>
      <c r="G31" s="45"/>
      <c r="H31" s="45"/>
      <c r="I31" s="47"/>
      <c r="J31" s="16"/>
      <c r="K31" s="2"/>
    </row>
    <row r="32" spans="4:11" ht="29.25" customHeight="1">
      <c r="D32" s="45" t="s">
        <v>131</v>
      </c>
      <c r="E32" s="45"/>
      <c r="F32" s="45"/>
      <c r="G32" s="45"/>
      <c r="H32" s="45"/>
      <c r="I32" s="46" t="s">
        <v>132</v>
      </c>
      <c r="J32" s="16"/>
      <c r="K32" s="2"/>
    </row>
  </sheetData>
  <sheetProtection/>
  <protectedRanges>
    <protectedRange sqref="K23 K20" name="Диапазон1_3_1_1_3_11_1_1_3_1_1_2_2_1_1_1_1"/>
    <protectedRange sqref="K8" name="Диапазон1_3_1_1_3_11_1_1_3_1_1_2_2_1_1_1_6_7"/>
    <protectedRange sqref="K7" name="Диапазон1_3_1_1_3_11_1_1_3_1_1_2_2_1_1_1_6_1_1"/>
    <protectedRange sqref="K9" name="Диапазон1_3_1_1_3_11_1_1_3_1_1_2_2_1_1_1_6_8"/>
    <protectedRange sqref="K18" name="Диапазон1_3_1_1_3_11_1_1_3_1_1_2_2_1_1_1_6_9"/>
  </protectedRanges>
  <mergeCells count="3">
    <mergeCell ref="A1:L1"/>
    <mergeCell ref="A2:L2"/>
    <mergeCell ref="A3:L3"/>
  </mergeCells>
  <conditionalFormatting sqref="D20:F20 D19:K19 D9:K9 D11:K11 D6:K6">
    <cfRule type="timePeriod" priority="2" dxfId="0" timePeriod="thisWeek">
      <formula>AND(TODAY()-ROUNDDOWN(D6,0)&lt;=WEEKDAY(TODAY())-1,ROUNDDOWN(D6,0)-TODAY()&lt;=7-WEEKDAY(TODAY()))</formula>
    </cfRule>
  </conditionalFormatting>
  <conditionalFormatting sqref="D9:K9 D11:K11 D6:K6 G10:K10 J18 D19:K19 G22:K22 J23">
    <cfRule type="timePeriod" priority="1" dxfId="1" stopIfTrue="1" timePeriod="last7Days">
      <formula>AND(TODAY()-FLOOR(D6,1)&lt;=6,FLOOR(D6,1)&lt;=TODAY())</formula>
    </cfRule>
  </conditionalFormatting>
  <printOptions/>
  <pageMargins left="0.1968503937007874" right="0.15748031496062992" top="0.2362204724409449" bottom="0" header="0.5118110236220472" footer="0.1968503937007874"/>
  <pageSetup fitToHeight="7" fitToWidth="1"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5"/>
  <cols>
    <col min="1" max="2" width="23.28125" style="51" customWidth="1"/>
    <col min="3" max="3" width="11.57421875" style="51" customWidth="1"/>
    <col min="4" max="4" width="25.8515625" style="51" customWidth="1"/>
    <col min="5" max="6" width="20.421875" style="51" customWidth="1"/>
    <col min="7" max="16384" width="9.140625" style="51" customWidth="1"/>
  </cols>
  <sheetData>
    <row r="1" spans="1:5" ht="59.25" customHeight="1">
      <c r="A1" s="152" t="s">
        <v>208</v>
      </c>
      <c r="B1" s="153"/>
      <c r="C1" s="153"/>
      <c r="D1" s="153"/>
      <c r="E1" s="153"/>
    </row>
    <row r="2" spans="1:5" ht="18" customHeight="1">
      <c r="A2" s="154" t="s">
        <v>209</v>
      </c>
      <c r="B2" s="154"/>
      <c r="C2" s="154"/>
      <c r="D2" s="154"/>
      <c r="E2" s="154"/>
    </row>
    <row r="3" spans="1:5" ht="12.75">
      <c r="A3" s="111"/>
      <c r="B3" s="111"/>
      <c r="C3" s="111"/>
      <c r="D3" s="111"/>
      <c r="E3" s="111"/>
    </row>
    <row r="4" spans="1:5" ht="12.75">
      <c r="A4" s="107" t="s">
        <v>3</v>
      </c>
      <c r="B4" s="111"/>
      <c r="C4" s="111"/>
      <c r="D4" s="111"/>
      <c r="E4" s="11" t="s">
        <v>4</v>
      </c>
    </row>
    <row r="5" spans="1:5" ht="19.5" customHeight="1">
      <c r="A5" s="112" t="s">
        <v>210</v>
      </c>
      <c r="B5" s="112" t="s">
        <v>211</v>
      </c>
      <c r="C5" s="112" t="s">
        <v>212</v>
      </c>
      <c r="D5" s="112" t="s">
        <v>213</v>
      </c>
      <c r="E5" s="112" t="s">
        <v>214</v>
      </c>
    </row>
    <row r="6" spans="1:5" ht="34.5" customHeight="1">
      <c r="A6" s="113" t="s">
        <v>215</v>
      </c>
      <c r="B6" s="114" t="s">
        <v>216</v>
      </c>
      <c r="C6" s="114" t="s">
        <v>217</v>
      </c>
      <c r="D6" s="114" t="s">
        <v>218</v>
      </c>
      <c r="E6" s="114"/>
    </row>
    <row r="7" spans="1:5" ht="34.5" customHeight="1">
      <c r="A7" s="113" t="s">
        <v>219</v>
      </c>
      <c r="B7" s="114" t="s">
        <v>220</v>
      </c>
      <c r="C7" s="114" t="s">
        <v>217</v>
      </c>
      <c r="D7" s="114" t="s">
        <v>221</v>
      </c>
      <c r="E7" s="114"/>
    </row>
    <row r="8" spans="1:5" ht="34.5" customHeight="1">
      <c r="A8" s="113" t="s">
        <v>219</v>
      </c>
      <c r="B8" s="114" t="s">
        <v>222</v>
      </c>
      <c r="C8" s="114" t="s">
        <v>223</v>
      </c>
      <c r="D8" s="114" t="s">
        <v>218</v>
      </c>
      <c r="E8" s="114"/>
    </row>
    <row r="9" spans="1:5" ht="34.5" customHeight="1">
      <c r="A9" s="115" t="s">
        <v>127</v>
      </c>
      <c r="B9" s="116" t="s">
        <v>224</v>
      </c>
      <c r="C9" s="116" t="s">
        <v>217</v>
      </c>
      <c r="D9" s="116" t="s">
        <v>218</v>
      </c>
      <c r="E9" s="70"/>
    </row>
    <row r="10" spans="1:5" ht="34.5" customHeight="1">
      <c r="A10" s="115" t="s">
        <v>225</v>
      </c>
      <c r="B10" s="116" t="s">
        <v>226</v>
      </c>
      <c r="C10" s="116" t="s">
        <v>217</v>
      </c>
      <c r="D10" s="116" t="s">
        <v>218</v>
      </c>
      <c r="E10" s="116"/>
    </row>
    <row r="11" spans="1:5" ht="34.5" customHeight="1">
      <c r="A11" s="113" t="s">
        <v>227</v>
      </c>
      <c r="B11" s="114" t="s">
        <v>228</v>
      </c>
      <c r="C11" s="114" t="s">
        <v>223</v>
      </c>
      <c r="D11" s="114" t="s">
        <v>218</v>
      </c>
      <c r="E11" s="114"/>
    </row>
    <row r="12" spans="1:5" ht="34.5" customHeight="1">
      <c r="A12" s="113" t="s">
        <v>229</v>
      </c>
      <c r="B12" s="114" t="s">
        <v>230</v>
      </c>
      <c r="C12" s="114" t="s">
        <v>223</v>
      </c>
      <c r="D12" s="114" t="s">
        <v>218</v>
      </c>
      <c r="E12" s="114"/>
    </row>
    <row r="13" spans="1:5" ht="34.5" customHeight="1">
      <c r="A13" s="113" t="s">
        <v>129</v>
      </c>
      <c r="B13" s="114" t="s">
        <v>222</v>
      </c>
      <c r="C13" s="114" t="s">
        <v>223</v>
      </c>
      <c r="D13" s="114" t="s">
        <v>218</v>
      </c>
      <c r="E13" s="114"/>
    </row>
    <row r="14" spans="1:5" ht="34.5" customHeight="1">
      <c r="A14" s="113" t="s">
        <v>131</v>
      </c>
      <c r="B14" s="114" t="s">
        <v>132</v>
      </c>
      <c r="C14" s="114"/>
      <c r="D14" s="114"/>
      <c r="E14" s="114"/>
    </row>
    <row r="15" spans="4:5" ht="51.75" customHeight="1">
      <c r="D15" s="45"/>
      <c r="E15" s="45"/>
    </row>
    <row r="16" spans="1:4" ht="12.75">
      <c r="A16" s="45" t="s">
        <v>215</v>
      </c>
      <c r="C16" s="46" t="s">
        <v>126</v>
      </c>
      <c r="D16" s="46"/>
    </row>
    <row r="17" spans="1:5" ht="14.25" customHeight="1">
      <c r="A17" s="153"/>
      <c r="B17" s="153"/>
      <c r="C17" s="153"/>
      <c r="D17" s="153"/>
      <c r="E17" s="153"/>
    </row>
    <row r="18" spans="1:5" ht="60.75" customHeight="1">
      <c r="A18" s="152" t="s">
        <v>208</v>
      </c>
      <c r="B18" s="153"/>
      <c r="C18" s="153"/>
      <c r="D18" s="153"/>
      <c r="E18" s="153"/>
    </row>
    <row r="19" spans="1:5" ht="16.5" customHeight="1">
      <c r="A19" s="154" t="s">
        <v>231</v>
      </c>
      <c r="B19" s="154"/>
      <c r="C19" s="154"/>
      <c r="D19" s="154"/>
      <c r="E19" s="154"/>
    </row>
    <row r="20" spans="1:5" ht="12.75">
      <c r="A20" s="6"/>
      <c r="B20" s="111"/>
      <c r="C20" s="111"/>
      <c r="D20" s="111"/>
      <c r="E20" s="117"/>
    </row>
    <row r="21" spans="1:4" ht="12.75">
      <c r="A21" s="107" t="s">
        <v>3</v>
      </c>
      <c r="B21" s="118"/>
      <c r="C21" s="118"/>
      <c r="D21" s="11" t="s">
        <v>4</v>
      </c>
    </row>
    <row r="22" spans="1:5" ht="34.5" customHeight="1">
      <c r="A22" s="112" t="s">
        <v>210</v>
      </c>
      <c r="B22" s="112" t="s">
        <v>211</v>
      </c>
      <c r="C22" s="112" t="s">
        <v>212</v>
      </c>
      <c r="D22" s="112" t="s">
        <v>213</v>
      </c>
      <c r="E22" s="118"/>
    </row>
    <row r="23" spans="1:5" ht="34.5" customHeight="1">
      <c r="A23" s="113" t="s">
        <v>215</v>
      </c>
      <c r="B23" s="114" t="s">
        <v>216</v>
      </c>
      <c r="C23" s="114" t="s">
        <v>217</v>
      </c>
      <c r="D23" s="114" t="s">
        <v>218</v>
      </c>
      <c r="E23" s="111"/>
    </row>
    <row r="24" spans="1:5" ht="34.5" customHeight="1">
      <c r="A24" s="113" t="s">
        <v>219</v>
      </c>
      <c r="B24" s="114" t="s">
        <v>220</v>
      </c>
      <c r="C24" s="114" t="s">
        <v>217</v>
      </c>
      <c r="D24" s="114" t="s">
        <v>221</v>
      </c>
      <c r="E24" s="111"/>
    </row>
    <row r="25" spans="1:5" ht="34.5" customHeight="1">
      <c r="A25" s="113" t="s">
        <v>219</v>
      </c>
      <c r="B25" s="114" t="s">
        <v>222</v>
      </c>
      <c r="C25" s="114" t="s">
        <v>223</v>
      </c>
      <c r="D25" s="114" t="s">
        <v>218</v>
      </c>
      <c r="E25" s="111"/>
    </row>
    <row r="26" spans="1:5" ht="34.5" customHeight="1">
      <c r="A26" s="115" t="s">
        <v>127</v>
      </c>
      <c r="B26" s="116" t="s">
        <v>224</v>
      </c>
      <c r="C26" s="116" t="s">
        <v>217</v>
      </c>
      <c r="D26" s="116" t="s">
        <v>218</v>
      </c>
      <c r="E26" s="111"/>
    </row>
    <row r="27" spans="1:5" ht="34.5" customHeight="1">
      <c r="A27" s="115" t="s">
        <v>225</v>
      </c>
      <c r="B27" s="116" t="s">
        <v>226</v>
      </c>
      <c r="C27" s="116" t="s">
        <v>217</v>
      </c>
      <c r="D27" s="116" t="s">
        <v>218</v>
      </c>
      <c r="E27" s="111"/>
    </row>
    <row r="28" spans="1:5" ht="34.5" customHeight="1">
      <c r="A28" s="113" t="s">
        <v>227</v>
      </c>
      <c r="B28" s="114" t="s">
        <v>228</v>
      </c>
      <c r="C28" s="114" t="s">
        <v>223</v>
      </c>
      <c r="D28" s="114" t="s">
        <v>218</v>
      </c>
      <c r="E28" s="119"/>
    </row>
    <row r="29" spans="1:5" ht="34.5" customHeight="1">
      <c r="A29" s="113" t="s">
        <v>229</v>
      </c>
      <c r="B29" s="114" t="s">
        <v>230</v>
      </c>
      <c r="C29" s="114" t="s">
        <v>223</v>
      </c>
      <c r="D29" s="114" t="s">
        <v>218</v>
      </c>
      <c r="E29" s="111"/>
    </row>
    <row r="30" spans="1:5" ht="34.5" customHeight="1">
      <c r="A30" s="113" t="s">
        <v>129</v>
      </c>
      <c r="B30" s="114" t="s">
        <v>222</v>
      </c>
      <c r="C30" s="114" t="s">
        <v>223</v>
      </c>
      <c r="D30" s="114" t="s">
        <v>218</v>
      </c>
      <c r="E30" s="111"/>
    </row>
    <row r="31" spans="1:5" ht="34.5" customHeight="1">
      <c r="A31" s="113" t="s">
        <v>131</v>
      </c>
      <c r="B31" s="114" t="s">
        <v>132</v>
      </c>
      <c r="C31" s="114"/>
      <c r="D31" s="114"/>
      <c r="E31" s="111"/>
    </row>
    <row r="32" spans="1:5" ht="30.75" customHeight="1">
      <c r="A32" s="120"/>
      <c r="B32" s="111"/>
      <c r="C32" s="111"/>
      <c r="D32" s="111"/>
      <c r="E32" s="45"/>
    </row>
    <row r="33" spans="1:4" ht="12.75">
      <c r="A33" s="45" t="s">
        <v>215</v>
      </c>
      <c r="C33" s="46" t="s">
        <v>126</v>
      </c>
      <c r="D33" s="46"/>
    </row>
    <row r="34" ht="22.5" customHeight="1">
      <c r="E34" s="45"/>
    </row>
    <row r="35" spans="1:4" ht="12.75">
      <c r="A35" s="45" t="s">
        <v>232</v>
      </c>
      <c r="C35" s="46" t="s">
        <v>233</v>
      </c>
      <c r="D35" s="46"/>
    </row>
  </sheetData>
  <sheetProtection/>
  <mergeCells count="5">
    <mergeCell ref="A1:E1"/>
    <mergeCell ref="A2:E2"/>
    <mergeCell ref="A17:E17"/>
    <mergeCell ref="A18:E18"/>
    <mergeCell ref="A19:E19"/>
  </mergeCells>
  <printOptions/>
  <pageMargins left="0.7" right="0.7" top="0.75" bottom="0.75" header="0.3" footer="0.3"/>
  <pageSetup fitToHeight="0" fitToWidth="1" horizontalDpi="600" verticalDpi="600" orientation="portrait" paperSize="9" scale="83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26"/>
  <sheetViews>
    <sheetView view="pageBreakPreview" zoomScale="85" zoomScaleSheetLayoutView="85" zoomScalePageLayoutView="0" workbookViewId="0" topLeftCell="A1">
      <selection activeCell="A3" sqref="A3:Z3"/>
    </sheetView>
  </sheetViews>
  <sheetFormatPr defaultColWidth="9.140625" defaultRowHeight="15"/>
  <cols>
    <col min="1" max="1" width="5.00390625" style="51" customWidth="1"/>
    <col min="2" max="2" width="9.28125" style="51" hidden="1" customWidth="1"/>
    <col min="3" max="3" width="7.00390625" style="51" hidden="1" customWidth="1"/>
    <col min="4" max="4" width="18.7109375" style="51" customWidth="1"/>
    <col min="5" max="5" width="8.57421875" style="51" customWidth="1"/>
    <col min="6" max="6" width="6.28125" style="51" customWidth="1"/>
    <col min="7" max="7" width="31.7109375" style="51" customWidth="1"/>
    <col min="8" max="8" width="8.7109375" style="51" customWidth="1"/>
    <col min="9" max="9" width="14.28125" style="51" customWidth="1"/>
    <col min="10" max="10" width="12.7109375" style="51" hidden="1" customWidth="1"/>
    <col min="11" max="11" width="21.28125" style="51" customWidth="1"/>
    <col min="12" max="12" width="6.28125" style="51" customWidth="1"/>
    <col min="13" max="13" width="8.7109375" style="51" customWidth="1"/>
    <col min="14" max="14" width="3.8515625" style="51" customWidth="1"/>
    <col min="15" max="15" width="6.421875" style="51" customWidth="1"/>
    <col min="16" max="16" width="8.7109375" style="51" customWidth="1"/>
    <col min="17" max="17" width="3.7109375" style="51" customWidth="1"/>
    <col min="18" max="18" width="6.421875" style="51" customWidth="1"/>
    <col min="19" max="19" width="8.7109375" style="51" customWidth="1"/>
    <col min="20" max="20" width="3.7109375" style="51" customWidth="1"/>
    <col min="21" max="22" width="4.8515625" style="51" customWidth="1"/>
    <col min="23" max="23" width="6.28125" style="51" customWidth="1"/>
    <col min="24" max="24" width="6.7109375" style="51" hidden="1" customWidth="1"/>
    <col min="25" max="25" width="10.140625" style="51" customWidth="1"/>
    <col min="26" max="26" width="7.57421875" style="51" customWidth="1"/>
    <col min="27" max="16384" width="9.140625" style="51" customWidth="1"/>
  </cols>
  <sheetData>
    <row r="1" spans="1:27" ht="36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50"/>
    </row>
    <row r="2" spans="1:27" ht="66.75" customHeight="1">
      <c r="A2" s="124" t="s">
        <v>133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52"/>
    </row>
    <row r="3" spans="1:26" ht="21" customHeight="1">
      <c r="A3" s="125" t="s">
        <v>134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 spans="1:26" ht="21" customHeight="1">
      <c r="A4" s="126" t="s">
        <v>135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21" customHeight="1" hidden="1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1:26" ht="18.75" customHeight="1">
      <c r="A6" s="130" t="s">
        <v>136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</row>
    <row r="7" spans="1:26" ht="12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5" customHeight="1">
      <c r="A8" s="3" t="s">
        <v>3</v>
      </c>
      <c r="B8" s="54"/>
      <c r="C8" s="54"/>
      <c r="D8" s="54"/>
      <c r="E8" s="55"/>
      <c r="F8" s="55"/>
      <c r="G8" s="55"/>
      <c r="H8" s="55"/>
      <c r="I8" s="55"/>
      <c r="J8" s="56"/>
      <c r="K8" s="56"/>
      <c r="L8" s="54"/>
      <c r="M8" s="57"/>
      <c r="Z8" s="11" t="s">
        <v>4</v>
      </c>
    </row>
    <row r="9" spans="1:26" ht="19.5" customHeight="1">
      <c r="A9" s="131" t="s">
        <v>137</v>
      </c>
      <c r="B9" s="131" t="s">
        <v>6</v>
      </c>
      <c r="C9" s="131" t="s">
        <v>138</v>
      </c>
      <c r="D9" s="132" t="s">
        <v>139</v>
      </c>
      <c r="E9" s="132" t="s">
        <v>8</v>
      </c>
      <c r="F9" s="131" t="s">
        <v>9</v>
      </c>
      <c r="G9" s="132" t="s">
        <v>140</v>
      </c>
      <c r="H9" s="132" t="s">
        <v>8</v>
      </c>
      <c r="I9" s="132" t="s">
        <v>11</v>
      </c>
      <c r="J9" s="132" t="s">
        <v>12</v>
      </c>
      <c r="K9" s="132" t="s">
        <v>13</v>
      </c>
      <c r="L9" s="132" t="s">
        <v>141</v>
      </c>
      <c r="M9" s="132"/>
      <c r="N9" s="132"/>
      <c r="O9" s="134" t="s">
        <v>142</v>
      </c>
      <c r="P9" s="134"/>
      <c r="Q9" s="134"/>
      <c r="R9" s="134" t="s">
        <v>143</v>
      </c>
      <c r="S9" s="134"/>
      <c r="T9" s="134"/>
      <c r="U9" s="135" t="s">
        <v>144</v>
      </c>
      <c r="V9" s="137" t="s">
        <v>145</v>
      </c>
      <c r="W9" s="137" t="s">
        <v>146</v>
      </c>
      <c r="X9" s="131" t="s">
        <v>147</v>
      </c>
      <c r="Y9" s="131" t="s">
        <v>148</v>
      </c>
      <c r="Z9" s="133" t="s">
        <v>149</v>
      </c>
    </row>
    <row r="10" spans="1:26" ht="71.25" customHeight="1">
      <c r="A10" s="131"/>
      <c r="B10" s="131"/>
      <c r="C10" s="131"/>
      <c r="D10" s="132"/>
      <c r="E10" s="132"/>
      <c r="F10" s="131"/>
      <c r="G10" s="132"/>
      <c r="H10" s="132"/>
      <c r="I10" s="132"/>
      <c r="J10" s="132"/>
      <c r="K10" s="132"/>
      <c r="L10" s="59" t="s">
        <v>150</v>
      </c>
      <c r="M10" s="60" t="s">
        <v>151</v>
      </c>
      <c r="N10" s="59" t="s">
        <v>137</v>
      </c>
      <c r="O10" s="59" t="s">
        <v>150</v>
      </c>
      <c r="P10" s="60" t="s">
        <v>151</v>
      </c>
      <c r="Q10" s="59" t="s">
        <v>137</v>
      </c>
      <c r="R10" s="59" t="s">
        <v>150</v>
      </c>
      <c r="S10" s="60" t="s">
        <v>151</v>
      </c>
      <c r="T10" s="59" t="s">
        <v>137</v>
      </c>
      <c r="U10" s="136"/>
      <c r="V10" s="138"/>
      <c r="W10" s="138"/>
      <c r="X10" s="131"/>
      <c r="Y10" s="131"/>
      <c r="Z10" s="133"/>
    </row>
    <row r="11" spans="1:26" ht="45.75" customHeight="1">
      <c r="A11" s="61">
        <v>1</v>
      </c>
      <c r="B11" s="62"/>
      <c r="C11" s="63"/>
      <c r="D11" s="34" t="s">
        <v>53</v>
      </c>
      <c r="E11" s="25"/>
      <c r="F11" s="28" t="s">
        <v>17</v>
      </c>
      <c r="G11" s="22" t="s">
        <v>54</v>
      </c>
      <c r="H11" s="20" t="s">
        <v>55</v>
      </c>
      <c r="I11" s="21" t="s">
        <v>56</v>
      </c>
      <c r="J11" s="26" t="s">
        <v>57</v>
      </c>
      <c r="K11" s="31" t="s">
        <v>58</v>
      </c>
      <c r="L11" s="64">
        <v>123</v>
      </c>
      <c r="M11" s="65">
        <f>L11/1.9-IF($U11=1,0.5,IF($U11=2,1.5,0))</f>
        <v>64.23684210526316</v>
      </c>
      <c r="N11" s="66">
        <f>RANK(M11,M$11:M$11,0)</f>
        <v>1</v>
      </c>
      <c r="O11" s="64">
        <v>121</v>
      </c>
      <c r="P11" s="65">
        <f>O11/1.9-IF($U11=1,0.5,IF($U11=2,1.5,0))</f>
        <v>63.184210526315795</v>
      </c>
      <c r="Q11" s="66">
        <f>RANK(P11,P$11:P$11,0)</f>
        <v>1</v>
      </c>
      <c r="R11" s="64">
        <v>122.5</v>
      </c>
      <c r="S11" s="65">
        <f>R11/1.9-IF($U11=1,0.5,IF($U11=2,1.5,0))</f>
        <v>63.973684210526315</v>
      </c>
      <c r="T11" s="66">
        <f>RANK(S11,S$11:S$11,0)</f>
        <v>1</v>
      </c>
      <c r="U11" s="67">
        <v>1</v>
      </c>
      <c r="V11" s="67"/>
      <c r="W11" s="64">
        <f>L11+O11+R11</f>
        <v>366.5</v>
      </c>
      <c r="X11" s="68"/>
      <c r="Y11" s="65">
        <f>ROUND(SUM(M11,P11,S11)/3,3)</f>
        <v>63.798</v>
      </c>
      <c r="Z11" s="67" t="s">
        <v>152</v>
      </c>
    </row>
    <row r="12" ht="39" customHeight="1"/>
    <row r="13" spans="4:12" ht="36.75" customHeight="1">
      <c r="D13" s="45" t="s">
        <v>125</v>
      </c>
      <c r="E13" s="45"/>
      <c r="F13" s="45"/>
      <c r="G13" s="45"/>
      <c r="H13" s="45"/>
      <c r="I13" s="47"/>
      <c r="K13" s="46" t="s">
        <v>126</v>
      </c>
      <c r="L13" s="2"/>
    </row>
    <row r="14" spans="4:12" ht="12.75">
      <c r="D14" s="45"/>
      <c r="E14" s="45"/>
      <c r="F14" s="45"/>
      <c r="G14" s="45"/>
      <c r="H14" s="45"/>
      <c r="I14" s="47"/>
      <c r="L14" s="2"/>
    </row>
    <row r="15" spans="4:12" ht="36.75" customHeight="1">
      <c r="D15" s="45" t="s">
        <v>127</v>
      </c>
      <c r="E15" s="45"/>
      <c r="F15" s="45"/>
      <c r="G15" s="45"/>
      <c r="H15" s="45"/>
      <c r="I15" s="47"/>
      <c r="K15" s="46" t="s">
        <v>128</v>
      </c>
      <c r="L15" s="2"/>
    </row>
    <row r="26" ht="12.75">
      <c r="K26" s="45"/>
    </row>
  </sheetData>
  <sheetProtection/>
  <mergeCells count="26">
    <mergeCell ref="Y9:Y10"/>
    <mergeCell ref="Z9:Z10"/>
    <mergeCell ref="O9:Q9"/>
    <mergeCell ref="R9:T9"/>
    <mergeCell ref="U9:U10"/>
    <mergeCell ref="V9:V10"/>
    <mergeCell ref="W9:W10"/>
    <mergeCell ref="X9:X10"/>
    <mergeCell ref="G9:G10"/>
    <mergeCell ref="H9:H10"/>
    <mergeCell ref="I9:I10"/>
    <mergeCell ref="J9:J10"/>
    <mergeCell ref="K9:K10"/>
    <mergeCell ref="L9:N9"/>
    <mergeCell ref="A9:A10"/>
    <mergeCell ref="B9:B10"/>
    <mergeCell ref="C9:C10"/>
    <mergeCell ref="D9:D10"/>
    <mergeCell ref="E9:E10"/>
    <mergeCell ref="F9:F10"/>
    <mergeCell ref="A1:Z1"/>
    <mergeCell ref="A2:Z2"/>
    <mergeCell ref="A3:Z3"/>
    <mergeCell ref="A4:Z4"/>
    <mergeCell ref="A5:Z5"/>
    <mergeCell ref="A6:Z6"/>
  </mergeCells>
  <printOptions/>
  <pageMargins left="0.35" right="0.28" top="0.2" bottom="0.15748031496062992" header="0.17" footer="0.15748031496062992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17"/>
  <sheetViews>
    <sheetView view="pageBreakPreview" zoomScale="75" zoomScaleSheetLayoutView="75" zoomScalePageLayoutView="0" workbookViewId="0" topLeftCell="A1">
      <selection activeCell="G7" sqref="G7"/>
    </sheetView>
  </sheetViews>
  <sheetFormatPr defaultColWidth="9.140625" defaultRowHeight="15"/>
  <cols>
    <col min="1" max="1" width="6.00390625" style="51" customWidth="1"/>
    <col min="2" max="2" width="5.8515625" style="51" hidden="1" customWidth="1"/>
    <col min="3" max="3" width="7.57421875" style="51" hidden="1" customWidth="1"/>
    <col min="4" max="4" width="20.7109375" style="51" customWidth="1"/>
    <col min="5" max="5" width="10.00390625" style="51" customWidth="1"/>
    <col min="6" max="6" width="5.8515625" style="51" customWidth="1"/>
    <col min="7" max="7" width="37.00390625" style="51" customWidth="1"/>
    <col min="8" max="8" width="9.57421875" style="51" customWidth="1"/>
    <col min="9" max="9" width="15.00390625" style="51" customWidth="1"/>
    <col min="10" max="10" width="12.7109375" style="51" hidden="1" customWidth="1"/>
    <col min="11" max="11" width="24.7109375" style="51" customWidth="1"/>
    <col min="12" max="12" width="7.28125" style="51" customWidth="1"/>
    <col min="13" max="13" width="10.421875" style="51" customWidth="1"/>
    <col min="14" max="14" width="3.8515625" style="51" customWidth="1"/>
    <col min="15" max="15" width="5.00390625" style="51" customWidth="1"/>
    <col min="16" max="16" width="6.00390625" style="51" customWidth="1"/>
    <col min="17" max="17" width="5.00390625" style="51" customWidth="1"/>
    <col min="18" max="18" width="6.00390625" style="51" customWidth="1"/>
    <col min="19" max="19" width="6.421875" style="51" customWidth="1"/>
    <col min="20" max="20" width="9.8515625" style="51" customWidth="1"/>
    <col min="21" max="21" width="3.7109375" style="51" customWidth="1"/>
    <col min="22" max="23" width="4.8515625" style="51" customWidth="1"/>
    <col min="24" max="24" width="6.28125" style="51" hidden="1" customWidth="1"/>
    <col min="25" max="25" width="6.7109375" style="51" hidden="1" customWidth="1"/>
    <col min="26" max="26" width="9.7109375" style="51" customWidth="1"/>
    <col min="27" max="27" width="7.7109375" style="51" customWidth="1"/>
    <col min="28" max="16384" width="9.140625" style="51" customWidth="1"/>
  </cols>
  <sheetData>
    <row r="1" spans="1:27" ht="36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1:27" ht="66.75" customHeight="1">
      <c r="A2" s="124" t="s">
        <v>133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</row>
    <row r="3" spans="1:27" ht="18.75" customHeight="1">
      <c r="A3" s="140" t="s">
        <v>153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pans="1:27" ht="18.75" customHeight="1">
      <c r="A4" s="125" t="s">
        <v>134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</row>
    <row r="5" spans="1:27" ht="26.25" customHeight="1">
      <c r="A5" s="126" t="s">
        <v>154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</row>
    <row r="6" spans="1:27" s="69" customFormat="1" ht="18.75" customHeight="1">
      <c r="A6" s="141" t="s">
        <v>155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</row>
    <row r="7" spans="1:27" ht="18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ht="15" customHeight="1">
      <c r="A8" s="3" t="s">
        <v>3</v>
      </c>
      <c r="AA8" s="11" t="s">
        <v>4</v>
      </c>
    </row>
    <row r="9" spans="1:27" ht="19.5" customHeight="1">
      <c r="A9" s="131" t="s">
        <v>137</v>
      </c>
      <c r="B9" s="131" t="s">
        <v>6</v>
      </c>
      <c r="C9" s="137" t="s">
        <v>138</v>
      </c>
      <c r="D9" s="132" t="s">
        <v>139</v>
      </c>
      <c r="E9" s="132" t="s">
        <v>8</v>
      </c>
      <c r="F9" s="131" t="s">
        <v>9</v>
      </c>
      <c r="G9" s="132" t="s">
        <v>140</v>
      </c>
      <c r="H9" s="132" t="s">
        <v>8</v>
      </c>
      <c r="I9" s="132" t="s">
        <v>11</v>
      </c>
      <c r="J9" s="58"/>
      <c r="K9" s="132" t="s">
        <v>13</v>
      </c>
      <c r="L9" s="134" t="s">
        <v>156</v>
      </c>
      <c r="M9" s="134"/>
      <c r="N9" s="134"/>
      <c r="O9" s="143" t="s">
        <v>143</v>
      </c>
      <c r="P9" s="144"/>
      <c r="Q9" s="144"/>
      <c r="R9" s="144"/>
      <c r="S9" s="144"/>
      <c r="T9" s="144"/>
      <c r="U9" s="145"/>
      <c r="V9" s="131" t="s">
        <v>144</v>
      </c>
      <c r="W9" s="147" t="s">
        <v>145</v>
      </c>
      <c r="X9" s="131"/>
      <c r="Y9" s="131" t="s">
        <v>157</v>
      </c>
      <c r="Z9" s="133" t="s">
        <v>148</v>
      </c>
      <c r="AA9" s="133" t="s">
        <v>149</v>
      </c>
    </row>
    <row r="10" spans="1:27" ht="19.5" customHeight="1">
      <c r="A10" s="131"/>
      <c r="B10" s="131"/>
      <c r="C10" s="142"/>
      <c r="D10" s="132"/>
      <c r="E10" s="132"/>
      <c r="F10" s="131"/>
      <c r="G10" s="132"/>
      <c r="H10" s="132"/>
      <c r="I10" s="132"/>
      <c r="J10" s="58"/>
      <c r="K10" s="132"/>
      <c r="L10" s="134" t="s">
        <v>158</v>
      </c>
      <c r="M10" s="134"/>
      <c r="N10" s="134"/>
      <c r="O10" s="143" t="s">
        <v>159</v>
      </c>
      <c r="P10" s="144"/>
      <c r="Q10" s="144"/>
      <c r="R10" s="144"/>
      <c r="S10" s="144"/>
      <c r="T10" s="144"/>
      <c r="U10" s="145"/>
      <c r="V10" s="146"/>
      <c r="W10" s="142"/>
      <c r="X10" s="131"/>
      <c r="Y10" s="131"/>
      <c r="Z10" s="133"/>
      <c r="AA10" s="133"/>
    </row>
    <row r="11" spans="1:27" ht="90.75" customHeight="1">
      <c r="A11" s="131"/>
      <c r="B11" s="131"/>
      <c r="C11" s="138"/>
      <c r="D11" s="132"/>
      <c r="E11" s="132"/>
      <c r="F11" s="131"/>
      <c r="G11" s="132"/>
      <c r="H11" s="132"/>
      <c r="I11" s="132"/>
      <c r="J11" s="58"/>
      <c r="K11" s="132"/>
      <c r="L11" s="60" t="s">
        <v>150</v>
      </c>
      <c r="M11" s="71" t="s">
        <v>151</v>
      </c>
      <c r="N11" s="60" t="s">
        <v>137</v>
      </c>
      <c r="O11" s="72" t="s">
        <v>160</v>
      </c>
      <c r="P11" s="72" t="s">
        <v>161</v>
      </c>
      <c r="Q11" s="72" t="s">
        <v>162</v>
      </c>
      <c r="R11" s="72" t="s">
        <v>163</v>
      </c>
      <c r="S11" s="60" t="s">
        <v>150</v>
      </c>
      <c r="T11" s="60" t="s">
        <v>151</v>
      </c>
      <c r="U11" s="60" t="s">
        <v>137</v>
      </c>
      <c r="V11" s="131"/>
      <c r="W11" s="148"/>
      <c r="X11" s="131"/>
      <c r="Y11" s="131"/>
      <c r="Z11" s="133"/>
      <c r="AA11" s="133"/>
    </row>
    <row r="12" spans="1:27" ht="48" customHeight="1">
      <c r="A12" s="73">
        <v>1</v>
      </c>
      <c r="B12" s="74"/>
      <c r="C12" s="75"/>
      <c r="D12" s="76" t="s">
        <v>164</v>
      </c>
      <c r="E12" s="77" t="s">
        <v>48</v>
      </c>
      <c r="F12" s="78">
        <v>3</v>
      </c>
      <c r="G12" s="79" t="s">
        <v>165</v>
      </c>
      <c r="H12" s="80" t="s">
        <v>50</v>
      </c>
      <c r="I12" s="81" t="s">
        <v>51</v>
      </c>
      <c r="J12" s="82" t="s">
        <v>51</v>
      </c>
      <c r="K12" s="83" t="s">
        <v>52</v>
      </c>
      <c r="L12" s="64">
        <v>132.5</v>
      </c>
      <c r="M12" s="65">
        <f>L12/2</f>
        <v>66.25</v>
      </c>
      <c r="N12" s="66">
        <f>RANK(M12,M$12:M$13,0)</f>
        <v>1</v>
      </c>
      <c r="O12" s="64">
        <v>6.8</v>
      </c>
      <c r="P12" s="64">
        <v>6.8</v>
      </c>
      <c r="Q12" s="64">
        <v>6.7</v>
      </c>
      <c r="R12" s="64">
        <v>6.7</v>
      </c>
      <c r="S12" s="64">
        <f>O12+P12+Q12+R12</f>
        <v>27</v>
      </c>
      <c r="T12" s="65">
        <f>S12/0.4</f>
        <v>67.5</v>
      </c>
      <c r="U12" s="66">
        <f>RANK(T12,T$12:T$13,0)</f>
        <v>1</v>
      </c>
      <c r="V12" s="66"/>
      <c r="W12" s="70"/>
      <c r="X12" s="70"/>
      <c r="Y12" s="70"/>
      <c r="Z12" s="65">
        <f>(M12+T12)/2-IF($V12=1,0.5,IF($V12=2,1.5,0))</f>
        <v>66.875</v>
      </c>
      <c r="AA12" s="66" t="s">
        <v>152</v>
      </c>
    </row>
    <row r="13" spans="1:27" ht="48" customHeight="1">
      <c r="A13" s="73">
        <v>2</v>
      </c>
      <c r="B13" s="74"/>
      <c r="C13" s="75"/>
      <c r="D13" s="84" t="s">
        <v>166</v>
      </c>
      <c r="E13" s="77"/>
      <c r="F13" s="82" t="s">
        <v>17</v>
      </c>
      <c r="G13" s="79" t="s">
        <v>167</v>
      </c>
      <c r="H13" s="85" t="s">
        <v>55</v>
      </c>
      <c r="I13" s="86" t="s">
        <v>56</v>
      </c>
      <c r="J13" s="78" t="s">
        <v>57</v>
      </c>
      <c r="K13" s="83" t="s">
        <v>58</v>
      </c>
      <c r="L13" s="64">
        <v>120</v>
      </c>
      <c r="M13" s="65">
        <f>L13/2</f>
        <v>60</v>
      </c>
      <c r="N13" s="66">
        <f>RANK(M13,M$12:M$13,0)</f>
        <v>2</v>
      </c>
      <c r="O13" s="64">
        <v>6.4</v>
      </c>
      <c r="P13" s="64">
        <v>6.5</v>
      </c>
      <c r="Q13" s="64">
        <v>6.2</v>
      </c>
      <c r="R13" s="64">
        <v>6.4</v>
      </c>
      <c r="S13" s="64">
        <f>O13+P13+Q13+R13</f>
        <v>25.5</v>
      </c>
      <c r="T13" s="65">
        <f>S13/0.4</f>
        <v>63.75</v>
      </c>
      <c r="U13" s="66">
        <f>RANK(T13,T$12:T$13,0)</f>
        <v>2</v>
      </c>
      <c r="V13" s="66"/>
      <c r="W13" s="70"/>
      <c r="X13" s="70"/>
      <c r="Y13" s="70"/>
      <c r="Z13" s="65">
        <f>(M13+T13)/2-IF($V13=1,0.5,IF($V13=2,1.5,0))</f>
        <v>61.875</v>
      </c>
      <c r="AA13" s="66" t="s">
        <v>152</v>
      </c>
    </row>
    <row r="14" spans="1:27" ht="52.5" customHeight="1">
      <c r="A14" s="87"/>
      <c r="B14" s="87"/>
      <c r="C14" s="88"/>
      <c r="D14" s="89"/>
      <c r="E14" s="90"/>
      <c r="F14" s="91"/>
      <c r="G14" s="92"/>
      <c r="H14" s="90"/>
      <c r="I14" s="91"/>
      <c r="J14" s="91"/>
      <c r="K14" s="93"/>
      <c r="L14" s="94"/>
      <c r="M14" s="95"/>
      <c r="N14" s="96"/>
      <c r="O14" s="97"/>
      <c r="P14" s="97"/>
      <c r="Q14" s="97"/>
      <c r="R14" s="97"/>
      <c r="S14" s="94"/>
      <c r="T14" s="95"/>
      <c r="U14" s="96"/>
      <c r="V14" s="96"/>
      <c r="W14" s="98"/>
      <c r="X14" s="98"/>
      <c r="Y14" s="98"/>
      <c r="Z14" s="95"/>
      <c r="AA14" s="96"/>
    </row>
    <row r="15" spans="4:11" ht="31.5" customHeight="1">
      <c r="D15" s="99" t="s">
        <v>125</v>
      </c>
      <c r="K15" s="46" t="s">
        <v>126</v>
      </c>
    </row>
    <row r="16" ht="31.5" customHeight="1">
      <c r="D16" s="99"/>
    </row>
    <row r="17" spans="4:11" ht="31.5" customHeight="1">
      <c r="D17" s="99" t="s">
        <v>127</v>
      </c>
      <c r="K17" s="46" t="s">
        <v>128</v>
      </c>
    </row>
  </sheetData>
  <sheetProtection/>
  <protectedRanges>
    <protectedRange sqref="K13" name="Диапазон1_3_1_1_3_11_1_1_3_1_1_2_2_1_1_1_6"/>
    <protectedRange sqref="K12" name="Диапазон1_3_1_1_3_11_1_1_3_1_1_2_2_1_1_1_6_1"/>
  </protectedRanges>
  <mergeCells count="26">
    <mergeCell ref="V9:V11"/>
    <mergeCell ref="W9:W11"/>
    <mergeCell ref="X9:X11"/>
    <mergeCell ref="Y9:Y11"/>
    <mergeCell ref="Z9:Z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A9:A11"/>
    <mergeCell ref="B9:B11"/>
    <mergeCell ref="C9:C11"/>
    <mergeCell ref="D9:D11"/>
    <mergeCell ref="E9:E11"/>
    <mergeCell ref="F9:F11"/>
    <mergeCell ref="A1:AA1"/>
    <mergeCell ref="A2:AA2"/>
    <mergeCell ref="A3:AA3"/>
    <mergeCell ref="A4:AA4"/>
    <mergeCell ref="A5:AA5"/>
    <mergeCell ref="A6:AA6"/>
  </mergeCells>
  <printOptions/>
  <pageMargins left="0.38" right="0.31" top="0.17" bottom="0.2362204724409449" header="0.17" footer="0.15748031496062992"/>
  <pageSetup fitToHeight="1" fitToWidth="1"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24"/>
  <sheetViews>
    <sheetView view="pageBreakPreview" zoomScale="75" zoomScaleSheetLayoutView="75" zoomScalePageLayoutView="0" workbookViewId="0" topLeftCell="A1">
      <selection activeCell="G14" sqref="G14"/>
    </sheetView>
  </sheetViews>
  <sheetFormatPr defaultColWidth="9.140625" defaultRowHeight="15"/>
  <cols>
    <col min="1" max="1" width="6.00390625" style="51" customWidth="1"/>
    <col min="2" max="2" width="5.8515625" style="51" hidden="1" customWidth="1"/>
    <col min="3" max="3" width="7.57421875" style="51" hidden="1" customWidth="1"/>
    <col min="4" max="4" width="20.7109375" style="51" customWidth="1"/>
    <col min="5" max="5" width="11.140625" style="51" customWidth="1"/>
    <col min="6" max="6" width="5.8515625" style="51" customWidth="1"/>
    <col min="7" max="7" width="39.57421875" style="51" customWidth="1"/>
    <col min="8" max="8" width="9.57421875" style="51" customWidth="1"/>
    <col min="9" max="9" width="17.28125" style="51" customWidth="1"/>
    <col min="10" max="10" width="12.7109375" style="51" hidden="1" customWidth="1"/>
    <col min="11" max="11" width="26.421875" style="51" customWidth="1"/>
    <col min="12" max="12" width="7.00390625" style="51" customWidth="1"/>
    <col min="13" max="13" width="9.7109375" style="51" customWidth="1"/>
    <col min="14" max="14" width="3.8515625" style="51" customWidth="1"/>
    <col min="15" max="15" width="5.00390625" style="51" customWidth="1"/>
    <col min="16" max="16" width="6.00390625" style="51" customWidth="1"/>
    <col min="17" max="17" width="5.00390625" style="51" customWidth="1"/>
    <col min="18" max="18" width="6.00390625" style="51" customWidth="1"/>
    <col min="19" max="19" width="7.140625" style="51" customWidth="1"/>
    <col min="20" max="20" width="9.8515625" style="51" customWidth="1"/>
    <col min="21" max="21" width="3.7109375" style="51" customWidth="1"/>
    <col min="22" max="23" width="4.8515625" style="51" customWidth="1"/>
    <col min="24" max="24" width="6.28125" style="51" hidden="1" customWidth="1"/>
    <col min="25" max="25" width="6.7109375" style="51" hidden="1" customWidth="1"/>
    <col min="26" max="26" width="9.7109375" style="51" customWidth="1"/>
    <col min="27" max="27" width="7.7109375" style="51" customWidth="1"/>
    <col min="28" max="16384" width="9.140625" style="51" customWidth="1"/>
  </cols>
  <sheetData>
    <row r="1" spans="1:27" ht="36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1:27" ht="66.75" customHeight="1">
      <c r="A2" s="124" t="s">
        <v>168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</row>
    <row r="3" spans="1:27" ht="18.75" customHeight="1">
      <c r="A3" s="140" t="s">
        <v>153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pans="1:27" ht="18.75" customHeight="1">
      <c r="A4" s="125" t="s">
        <v>134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</row>
    <row r="5" spans="1:27" ht="26.25" customHeight="1">
      <c r="A5" s="126" t="s">
        <v>169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</row>
    <row r="6" spans="1:27" s="69" customFormat="1" ht="18.75" customHeight="1">
      <c r="A6" s="141" t="s">
        <v>155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</row>
    <row r="7" spans="1:27" ht="18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ht="15" customHeight="1">
      <c r="A8" s="3" t="s">
        <v>3</v>
      </c>
      <c r="AA8" s="11" t="s">
        <v>4</v>
      </c>
    </row>
    <row r="9" spans="1:27" ht="19.5" customHeight="1">
      <c r="A9" s="131" t="s">
        <v>137</v>
      </c>
      <c r="B9" s="131" t="s">
        <v>6</v>
      </c>
      <c r="C9" s="137" t="s">
        <v>138</v>
      </c>
      <c r="D9" s="132" t="s">
        <v>139</v>
      </c>
      <c r="E9" s="132" t="s">
        <v>8</v>
      </c>
      <c r="F9" s="131" t="s">
        <v>9</v>
      </c>
      <c r="G9" s="132" t="s">
        <v>140</v>
      </c>
      <c r="H9" s="132" t="s">
        <v>8</v>
      </c>
      <c r="I9" s="132" t="s">
        <v>11</v>
      </c>
      <c r="J9" s="58"/>
      <c r="K9" s="132" t="s">
        <v>13</v>
      </c>
      <c r="L9" s="134" t="s">
        <v>156</v>
      </c>
      <c r="M9" s="134"/>
      <c r="N9" s="134"/>
      <c r="O9" s="143" t="s">
        <v>143</v>
      </c>
      <c r="P9" s="144"/>
      <c r="Q9" s="144"/>
      <c r="R9" s="144"/>
      <c r="S9" s="144"/>
      <c r="T9" s="144"/>
      <c r="U9" s="145"/>
      <c r="V9" s="131" t="s">
        <v>144</v>
      </c>
      <c r="W9" s="147" t="s">
        <v>145</v>
      </c>
      <c r="X9" s="131"/>
      <c r="Y9" s="131" t="s">
        <v>157</v>
      </c>
      <c r="Z9" s="133" t="s">
        <v>148</v>
      </c>
      <c r="AA9" s="133" t="s">
        <v>149</v>
      </c>
    </row>
    <row r="10" spans="1:27" ht="19.5" customHeight="1">
      <c r="A10" s="131"/>
      <c r="B10" s="131"/>
      <c r="C10" s="142"/>
      <c r="D10" s="132"/>
      <c r="E10" s="132"/>
      <c r="F10" s="131"/>
      <c r="G10" s="132"/>
      <c r="H10" s="132"/>
      <c r="I10" s="132"/>
      <c r="J10" s="58"/>
      <c r="K10" s="132"/>
      <c r="L10" s="134" t="s">
        <v>158</v>
      </c>
      <c r="M10" s="134"/>
      <c r="N10" s="134"/>
      <c r="O10" s="143" t="s">
        <v>159</v>
      </c>
      <c r="P10" s="144"/>
      <c r="Q10" s="144"/>
      <c r="R10" s="144"/>
      <c r="S10" s="144"/>
      <c r="T10" s="144"/>
      <c r="U10" s="145"/>
      <c r="V10" s="146"/>
      <c r="W10" s="142"/>
      <c r="X10" s="131"/>
      <c r="Y10" s="131"/>
      <c r="Z10" s="133"/>
      <c r="AA10" s="133"/>
    </row>
    <row r="11" spans="1:27" ht="95.25" customHeight="1">
      <c r="A11" s="131"/>
      <c r="B11" s="131"/>
      <c r="C11" s="138"/>
      <c r="D11" s="132"/>
      <c r="E11" s="132"/>
      <c r="F11" s="131"/>
      <c r="G11" s="132"/>
      <c r="H11" s="132"/>
      <c r="I11" s="132"/>
      <c r="J11" s="58"/>
      <c r="K11" s="132"/>
      <c r="L11" s="60" t="s">
        <v>150</v>
      </c>
      <c r="M11" s="71" t="s">
        <v>151</v>
      </c>
      <c r="N11" s="60" t="s">
        <v>137</v>
      </c>
      <c r="O11" s="72" t="s">
        <v>160</v>
      </c>
      <c r="P11" s="72" t="s">
        <v>161</v>
      </c>
      <c r="Q11" s="72" t="s">
        <v>162</v>
      </c>
      <c r="R11" s="72" t="s">
        <v>163</v>
      </c>
      <c r="S11" s="71" t="s">
        <v>150</v>
      </c>
      <c r="T11" s="60" t="s">
        <v>151</v>
      </c>
      <c r="U11" s="60" t="s">
        <v>137</v>
      </c>
      <c r="V11" s="131"/>
      <c r="W11" s="148"/>
      <c r="X11" s="131"/>
      <c r="Y11" s="131"/>
      <c r="Z11" s="133"/>
      <c r="AA11" s="133"/>
    </row>
    <row r="12" spans="1:27" ht="47.25" customHeight="1">
      <c r="A12" s="100">
        <v>1</v>
      </c>
      <c r="B12" s="74"/>
      <c r="C12" s="75"/>
      <c r="D12" s="76" t="s">
        <v>170</v>
      </c>
      <c r="E12" s="77" t="s">
        <v>38</v>
      </c>
      <c r="F12" s="78" t="s">
        <v>17</v>
      </c>
      <c r="G12" s="101" t="s">
        <v>171</v>
      </c>
      <c r="H12" s="77" t="s">
        <v>45</v>
      </c>
      <c r="I12" s="78" t="s">
        <v>46</v>
      </c>
      <c r="J12" s="78" t="s">
        <v>42</v>
      </c>
      <c r="K12" s="102" t="s">
        <v>43</v>
      </c>
      <c r="L12" s="64">
        <v>134</v>
      </c>
      <c r="M12" s="65">
        <f aca="true" t="shared" si="0" ref="M12:M20">L12/2</f>
        <v>67</v>
      </c>
      <c r="N12" s="66">
        <f aca="true" t="shared" si="1" ref="N12:N20">RANK(M12,M$12:M$20,0)</f>
        <v>1</v>
      </c>
      <c r="O12" s="64">
        <v>7</v>
      </c>
      <c r="P12" s="64">
        <v>7</v>
      </c>
      <c r="Q12" s="64">
        <v>6.8</v>
      </c>
      <c r="R12" s="64">
        <v>7</v>
      </c>
      <c r="S12" s="64">
        <f aca="true" t="shared" si="2" ref="S12:S20">O12+P12+Q12+R12</f>
        <v>27.8</v>
      </c>
      <c r="T12" s="65">
        <f aca="true" t="shared" si="3" ref="T12:T20">S12/0.4</f>
        <v>69.5</v>
      </c>
      <c r="U12" s="66">
        <f aca="true" t="shared" si="4" ref="U12:U20">RANK(T12,T$12:T$20,0)</f>
        <v>1</v>
      </c>
      <c r="V12" s="66"/>
      <c r="W12" s="70"/>
      <c r="X12" s="70"/>
      <c r="Y12" s="70"/>
      <c r="Z12" s="65">
        <f aca="true" t="shared" si="5" ref="Z12:Z20">(M12+T12)/2-IF($V12=1,0.5,IF($V12=2,1.5,0))</f>
        <v>68.25</v>
      </c>
      <c r="AA12" s="66" t="s">
        <v>152</v>
      </c>
    </row>
    <row r="13" spans="1:27" ht="47.25" customHeight="1">
      <c r="A13" s="100">
        <v>2</v>
      </c>
      <c r="B13" s="74"/>
      <c r="C13" s="75"/>
      <c r="D13" s="103" t="s">
        <v>172</v>
      </c>
      <c r="E13" s="85">
        <v>124906</v>
      </c>
      <c r="F13" s="86">
        <v>2</v>
      </c>
      <c r="G13" s="79" t="s">
        <v>173</v>
      </c>
      <c r="H13" s="85" t="s">
        <v>61</v>
      </c>
      <c r="I13" s="86" t="s">
        <v>62</v>
      </c>
      <c r="J13" s="86" t="s">
        <v>62</v>
      </c>
      <c r="K13" s="102" t="s">
        <v>63</v>
      </c>
      <c r="L13" s="64">
        <v>129</v>
      </c>
      <c r="M13" s="65">
        <f t="shared" si="0"/>
        <v>64.5</v>
      </c>
      <c r="N13" s="66">
        <f t="shared" si="1"/>
        <v>4</v>
      </c>
      <c r="O13" s="64">
        <v>7</v>
      </c>
      <c r="P13" s="64">
        <v>6.8</v>
      </c>
      <c r="Q13" s="64">
        <v>6.8</v>
      </c>
      <c r="R13" s="64">
        <v>6.9</v>
      </c>
      <c r="S13" s="64">
        <f t="shared" si="2"/>
        <v>27.5</v>
      </c>
      <c r="T13" s="65">
        <f t="shared" si="3"/>
        <v>68.75</v>
      </c>
      <c r="U13" s="66">
        <f t="shared" si="4"/>
        <v>2</v>
      </c>
      <c r="V13" s="66"/>
      <c r="W13" s="70"/>
      <c r="X13" s="70"/>
      <c r="Y13" s="70"/>
      <c r="Z13" s="65">
        <f t="shared" si="5"/>
        <v>66.625</v>
      </c>
      <c r="AA13" s="66" t="s">
        <v>152</v>
      </c>
    </row>
    <row r="14" spans="1:27" ht="47.25" customHeight="1">
      <c r="A14" s="100">
        <v>3</v>
      </c>
      <c r="B14" s="74"/>
      <c r="C14" s="75"/>
      <c r="D14" s="76" t="s">
        <v>172</v>
      </c>
      <c r="E14" s="77" t="s">
        <v>64</v>
      </c>
      <c r="F14" s="78">
        <v>2</v>
      </c>
      <c r="G14" s="79" t="s">
        <v>174</v>
      </c>
      <c r="H14" s="85" t="s">
        <v>66</v>
      </c>
      <c r="I14" s="86" t="s">
        <v>67</v>
      </c>
      <c r="J14" s="86" t="s">
        <v>62</v>
      </c>
      <c r="K14" s="102" t="s">
        <v>63</v>
      </c>
      <c r="L14" s="64">
        <v>131.5</v>
      </c>
      <c r="M14" s="65">
        <f t="shared" si="0"/>
        <v>65.75</v>
      </c>
      <c r="N14" s="66">
        <f t="shared" si="1"/>
        <v>2</v>
      </c>
      <c r="O14" s="64">
        <v>6.8</v>
      </c>
      <c r="P14" s="64">
        <v>6.7</v>
      </c>
      <c r="Q14" s="64">
        <v>6.7</v>
      </c>
      <c r="R14" s="64">
        <v>6.7</v>
      </c>
      <c r="S14" s="64">
        <f t="shared" si="2"/>
        <v>26.9</v>
      </c>
      <c r="T14" s="65">
        <f t="shared" si="3"/>
        <v>67.24999999999999</v>
      </c>
      <c r="U14" s="66">
        <f t="shared" si="4"/>
        <v>3</v>
      </c>
      <c r="V14" s="66"/>
      <c r="W14" s="70"/>
      <c r="X14" s="70"/>
      <c r="Y14" s="70"/>
      <c r="Z14" s="65">
        <f t="shared" si="5"/>
        <v>66.5</v>
      </c>
      <c r="AA14" s="66" t="s">
        <v>152</v>
      </c>
    </row>
    <row r="15" spans="1:27" ht="47.25" customHeight="1">
      <c r="A15" s="100">
        <v>4</v>
      </c>
      <c r="B15" s="74"/>
      <c r="C15" s="75"/>
      <c r="D15" s="76" t="s">
        <v>170</v>
      </c>
      <c r="E15" s="77" t="s">
        <v>38</v>
      </c>
      <c r="F15" s="78" t="s">
        <v>17</v>
      </c>
      <c r="G15" s="101" t="s">
        <v>175</v>
      </c>
      <c r="H15" s="77" t="s">
        <v>40</v>
      </c>
      <c r="I15" s="78" t="s">
        <v>41</v>
      </c>
      <c r="J15" s="78" t="s">
        <v>42</v>
      </c>
      <c r="K15" s="102" t="s">
        <v>43</v>
      </c>
      <c r="L15" s="64">
        <v>123.5</v>
      </c>
      <c r="M15" s="65">
        <f t="shared" si="0"/>
        <v>61.75</v>
      </c>
      <c r="N15" s="66">
        <f t="shared" si="1"/>
        <v>6</v>
      </c>
      <c r="O15" s="64">
        <v>6.6</v>
      </c>
      <c r="P15" s="64">
        <v>6.6</v>
      </c>
      <c r="Q15" s="64">
        <v>6.7</v>
      </c>
      <c r="R15" s="64">
        <v>6.7</v>
      </c>
      <c r="S15" s="64">
        <f t="shared" si="2"/>
        <v>26.599999999999998</v>
      </c>
      <c r="T15" s="65">
        <f t="shared" si="3"/>
        <v>66.49999999999999</v>
      </c>
      <c r="U15" s="66">
        <f t="shared" si="4"/>
        <v>4</v>
      </c>
      <c r="V15" s="66"/>
      <c r="W15" s="70"/>
      <c r="X15" s="70"/>
      <c r="Y15" s="70"/>
      <c r="Z15" s="65">
        <f t="shared" si="5"/>
        <v>64.125</v>
      </c>
      <c r="AA15" s="66" t="s">
        <v>152</v>
      </c>
    </row>
    <row r="16" spans="1:27" ht="47.25" customHeight="1">
      <c r="A16" s="100">
        <v>5</v>
      </c>
      <c r="B16" s="74"/>
      <c r="C16" s="75"/>
      <c r="D16" s="76" t="s">
        <v>176</v>
      </c>
      <c r="E16" s="77" t="s">
        <v>91</v>
      </c>
      <c r="F16" s="78" t="s">
        <v>17</v>
      </c>
      <c r="G16" s="79" t="s">
        <v>177</v>
      </c>
      <c r="H16" s="85" t="s">
        <v>93</v>
      </c>
      <c r="I16" s="86" t="s">
        <v>94</v>
      </c>
      <c r="J16" s="78" t="s">
        <v>73</v>
      </c>
      <c r="K16" s="102" t="s">
        <v>43</v>
      </c>
      <c r="L16" s="64">
        <v>130</v>
      </c>
      <c r="M16" s="65">
        <f t="shared" si="0"/>
        <v>65</v>
      </c>
      <c r="N16" s="66">
        <f t="shared" si="1"/>
        <v>3</v>
      </c>
      <c r="O16" s="64">
        <v>6.3</v>
      </c>
      <c r="P16" s="64">
        <v>6.2</v>
      </c>
      <c r="Q16" s="64">
        <v>6.4</v>
      </c>
      <c r="R16" s="64">
        <v>6.2</v>
      </c>
      <c r="S16" s="64">
        <f t="shared" si="2"/>
        <v>25.099999999999998</v>
      </c>
      <c r="T16" s="65">
        <f t="shared" si="3"/>
        <v>62.74999999999999</v>
      </c>
      <c r="U16" s="66">
        <f t="shared" si="4"/>
        <v>7</v>
      </c>
      <c r="V16" s="66"/>
      <c r="W16" s="70"/>
      <c r="X16" s="70"/>
      <c r="Y16" s="70"/>
      <c r="Z16" s="65">
        <f t="shared" si="5"/>
        <v>63.875</v>
      </c>
      <c r="AA16" s="66" t="s">
        <v>152</v>
      </c>
    </row>
    <row r="17" spans="1:27" ht="47.25" customHeight="1">
      <c r="A17" s="100">
        <v>6</v>
      </c>
      <c r="B17" s="74"/>
      <c r="C17" s="75"/>
      <c r="D17" s="76" t="s">
        <v>178</v>
      </c>
      <c r="E17" s="77" t="s">
        <v>69</v>
      </c>
      <c r="F17" s="78" t="s">
        <v>17</v>
      </c>
      <c r="G17" s="79" t="s">
        <v>179</v>
      </c>
      <c r="H17" s="85" t="s">
        <v>76</v>
      </c>
      <c r="I17" s="86" t="s">
        <v>77</v>
      </c>
      <c r="J17" s="78" t="s">
        <v>73</v>
      </c>
      <c r="K17" s="102" t="s">
        <v>74</v>
      </c>
      <c r="L17" s="64">
        <v>124</v>
      </c>
      <c r="M17" s="65">
        <f t="shared" si="0"/>
        <v>62</v>
      </c>
      <c r="N17" s="66">
        <f t="shared" si="1"/>
        <v>5</v>
      </c>
      <c r="O17" s="64">
        <v>6.4</v>
      </c>
      <c r="P17" s="64">
        <v>6.2</v>
      </c>
      <c r="Q17" s="64">
        <v>6.3</v>
      </c>
      <c r="R17" s="64">
        <v>6.4</v>
      </c>
      <c r="S17" s="64">
        <f t="shared" si="2"/>
        <v>25.300000000000004</v>
      </c>
      <c r="T17" s="65">
        <f t="shared" si="3"/>
        <v>63.25000000000001</v>
      </c>
      <c r="U17" s="66">
        <f t="shared" si="4"/>
        <v>6</v>
      </c>
      <c r="V17" s="66"/>
      <c r="W17" s="70"/>
      <c r="X17" s="70"/>
      <c r="Y17" s="70"/>
      <c r="Z17" s="65">
        <f t="shared" si="5"/>
        <v>62.625</v>
      </c>
      <c r="AA17" s="66" t="s">
        <v>152</v>
      </c>
    </row>
    <row r="18" spans="1:27" ht="47.25" customHeight="1">
      <c r="A18" s="100">
        <v>7</v>
      </c>
      <c r="B18" s="74"/>
      <c r="C18" s="75"/>
      <c r="D18" s="76" t="s">
        <v>178</v>
      </c>
      <c r="E18" s="77" t="s">
        <v>69</v>
      </c>
      <c r="F18" s="78" t="s">
        <v>17</v>
      </c>
      <c r="G18" s="79" t="s">
        <v>180</v>
      </c>
      <c r="H18" s="85" t="s">
        <v>71</v>
      </c>
      <c r="I18" s="86" t="s">
        <v>72</v>
      </c>
      <c r="J18" s="78" t="s">
        <v>73</v>
      </c>
      <c r="K18" s="102" t="s">
        <v>74</v>
      </c>
      <c r="L18" s="64">
        <v>118.5</v>
      </c>
      <c r="M18" s="65">
        <f t="shared" si="0"/>
        <v>59.25</v>
      </c>
      <c r="N18" s="66">
        <f t="shared" si="1"/>
        <v>8</v>
      </c>
      <c r="O18" s="64">
        <v>6.5</v>
      </c>
      <c r="P18" s="64">
        <v>6.4</v>
      </c>
      <c r="Q18" s="64">
        <v>6.5</v>
      </c>
      <c r="R18" s="64">
        <v>6.5</v>
      </c>
      <c r="S18" s="64">
        <f t="shared" si="2"/>
        <v>25.9</v>
      </c>
      <c r="T18" s="65">
        <f t="shared" si="3"/>
        <v>64.74999999999999</v>
      </c>
      <c r="U18" s="66">
        <f t="shared" si="4"/>
        <v>5</v>
      </c>
      <c r="V18" s="66"/>
      <c r="W18" s="70"/>
      <c r="X18" s="70"/>
      <c r="Y18" s="70"/>
      <c r="Z18" s="65">
        <f t="shared" si="5"/>
        <v>61.99999999999999</v>
      </c>
      <c r="AA18" s="66" t="s">
        <v>152</v>
      </c>
    </row>
    <row r="19" spans="1:27" ht="47.25" customHeight="1">
      <c r="A19" s="100">
        <v>8</v>
      </c>
      <c r="B19" s="74"/>
      <c r="C19" s="75"/>
      <c r="D19" s="76" t="s">
        <v>181</v>
      </c>
      <c r="E19" s="77" t="s">
        <v>25</v>
      </c>
      <c r="F19" s="78" t="s">
        <v>17</v>
      </c>
      <c r="G19" s="79" t="s">
        <v>182</v>
      </c>
      <c r="H19" s="85" t="s">
        <v>27</v>
      </c>
      <c r="I19" s="86" t="s">
        <v>28</v>
      </c>
      <c r="J19" s="78" t="s">
        <v>29</v>
      </c>
      <c r="K19" s="102" t="s">
        <v>30</v>
      </c>
      <c r="L19" s="64">
        <v>118</v>
      </c>
      <c r="M19" s="65">
        <f t="shared" si="0"/>
        <v>59</v>
      </c>
      <c r="N19" s="66">
        <f t="shared" si="1"/>
        <v>9</v>
      </c>
      <c r="O19" s="64">
        <v>6.1</v>
      </c>
      <c r="P19" s="64">
        <v>6.2</v>
      </c>
      <c r="Q19" s="64">
        <v>6.4</v>
      </c>
      <c r="R19" s="64">
        <v>6.3</v>
      </c>
      <c r="S19" s="64">
        <f t="shared" si="2"/>
        <v>25.000000000000004</v>
      </c>
      <c r="T19" s="65">
        <f t="shared" si="3"/>
        <v>62.50000000000001</v>
      </c>
      <c r="U19" s="66">
        <f t="shared" si="4"/>
        <v>8</v>
      </c>
      <c r="V19" s="66"/>
      <c r="W19" s="70"/>
      <c r="X19" s="70"/>
      <c r="Y19" s="70"/>
      <c r="Z19" s="65">
        <f t="shared" si="5"/>
        <v>60.75</v>
      </c>
      <c r="AA19" s="66" t="s">
        <v>152</v>
      </c>
    </row>
    <row r="20" spans="1:27" ht="47.25" customHeight="1">
      <c r="A20" s="100">
        <v>9</v>
      </c>
      <c r="B20" s="74"/>
      <c r="C20" s="75"/>
      <c r="D20" s="76" t="s">
        <v>183</v>
      </c>
      <c r="E20" s="77" t="s">
        <v>102</v>
      </c>
      <c r="F20" s="78" t="s">
        <v>17</v>
      </c>
      <c r="G20" s="79" t="s">
        <v>184</v>
      </c>
      <c r="H20" s="85" t="s">
        <v>104</v>
      </c>
      <c r="I20" s="86" t="s">
        <v>105</v>
      </c>
      <c r="J20" s="78" t="s">
        <v>29</v>
      </c>
      <c r="K20" s="102" t="s">
        <v>106</v>
      </c>
      <c r="L20" s="64">
        <v>119</v>
      </c>
      <c r="M20" s="65">
        <f t="shared" si="0"/>
        <v>59.5</v>
      </c>
      <c r="N20" s="66">
        <f t="shared" si="1"/>
        <v>7</v>
      </c>
      <c r="O20" s="64">
        <v>6.2</v>
      </c>
      <c r="P20" s="64">
        <v>6.2</v>
      </c>
      <c r="Q20" s="64">
        <v>6.1</v>
      </c>
      <c r="R20" s="64">
        <v>6.2</v>
      </c>
      <c r="S20" s="64">
        <f t="shared" si="2"/>
        <v>24.7</v>
      </c>
      <c r="T20" s="65">
        <f t="shared" si="3"/>
        <v>61.74999999999999</v>
      </c>
      <c r="U20" s="66">
        <f t="shared" si="4"/>
        <v>9</v>
      </c>
      <c r="V20" s="66"/>
      <c r="W20" s="70"/>
      <c r="X20" s="70"/>
      <c r="Y20" s="70"/>
      <c r="Z20" s="65">
        <f t="shared" si="5"/>
        <v>60.625</v>
      </c>
      <c r="AA20" s="66" t="s">
        <v>152</v>
      </c>
    </row>
    <row r="21" spans="1:27" ht="32.25" customHeight="1">
      <c r="A21" s="87"/>
      <c r="B21" s="87"/>
      <c r="C21" s="88"/>
      <c r="D21" s="89"/>
      <c r="E21" s="90"/>
      <c r="F21" s="91"/>
      <c r="G21" s="92"/>
      <c r="H21" s="90"/>
      <c r="I21" s="91"/>
      <c r="J21" s="91"/>
      <c r="K21" s="93"/>
      <c r="L21" s="94"/>
      <c r="M21" s="95"/>
      <c r="N21" s="96"/>
      <c r="O21" s="97"/>
      <c r="P21" s="97"/>
      <c r="Q21" s="97"/>
      <c r="R21" s="97"/>
      <c r="S21" s="94"/>
      <c r="T21" s="95"/>
      <c r="U21" s="96"/>
      <c r="V21" s="96"/>
      <c r="W21" s="98"/>
      <c r="X21" s="98"/>
      <c r="Y21" s="98"/>
      <c r="Z21" s="95"/>
      <c r="AA21" s="96"/>
    </row>
    <row r="22" spans="4:11" ht="31.5" customHeight="1">
      <c r="D22" s="99" t="s">
        <v>125</v>
      </c>
      <c r="K22" s="46" t="s">
        <v>126</v>
      </c>
    </row>
    <row r="23" ht="31.5" customHeight="1">
      <c r="D23" s="99"/>
    </row>
    <row r="24" spans="4:11" ht="31.5" customHeight="1">
      <c r="D24" s="99" t="s">
        <v>127</v>
      </c>
      <c r="K24" s="46" t="s">
        <v>128</v>
      </c>
    </row>
  </sheetData>
  <sheetProtection/>
  <protectedRanges>
    <protectedRange sqref="K12" name="Диапазон1_3_1_1_3_11_1_1_3_1_1_2_2_1_1_1_6"/>
  </protectedRanges>
  <mergeCells count="26">
    <mergeCell ref="V9:V11"/>
    <mergeCell ref="W9:W11"/>
    <mergeCell ref="X9:X11"/>
    <mergeCell ref="Y9:Y11"/>
    <mergeCell ref="Z9:Z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A9:A11"/>
    <mergeCell ref="B9:B11"/>
    <mergeCell ref="C9:C11"/>
    <mergeCell ref="D9:D11"/>
    <mergeCell ref="E9:E11"/>
    <mergeCell ref="F9:F11"/>
    <mergeCell ref="A1:AA1"/>
    <mergeCell ref="A2:AA2"/>
    <mergeCell ref="A3:AA3"/>
    <mergeCell ref="A4:AA4"/>
    <mergeCell ref="A5:AA5"/>
    <mergeCell ref="A6:AA6"/>
  </mergeCells>
  <printOptions/>
  <pageMargins left="0.3937007874015748" right="0.31496062992125984" top="0.15748031496062992" bottom="0.2362204724409449" header="0.15748031496062992" footer="0.15748031496062992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18"/>
  <sheetViews>
    <sheetView view="pageBreakPreview" zoomScale="75" zoomScaleSheetLayoutView="75" zoomScalePageLayoutView="0" workbookViewId="0" topLeftCell="A1">
      <selection activeCell="D8" sqref="D8"/>
    </sheetView>
  </sheetViews>
  <sheetFormatPr defaultColWidth="9.140625" defaultRowHeight="15"/>
  <cols>
    <col min="1" max="1" width="6.00390625" style="51" customWidth="1"/>
    <col min="2" max="2" width="5.8515625" style="51" hidden="1" customWidth="1"/>
    <col min="3" max="3" width="7.57421875" style="51" hidden="1" customWidth="1"/>
    <col min="4" max="4" width="20.7109375" style="51" customWidth="1"/>
    <col min="5" max="5" width="10.00390625" style="51" customWidth="1"/>
    <col min="6" max="6" width="5.8515625" style="51" customWidth="1"/>
    <col min="7" max="7" width="37.00390625" style="51" customWidth="1"/>
    <col min="8" max="8" width="9.57421875" style="51" customWidth="1"/>
    <col min="9" max="9" width="16.140625" style="51" customWidth="1"/>
    <col min="10" max="10" width="12.7109375" style="51" hidden="1" customWidth="1"/>
    <col min="11" max="11" width="27.57421875" style="51" customWidth="1"/>
    <col min="12" max="12" width="7.28125" style="51" customWidth="1"/>
    <col min="13" max="13" width="10.421875" style="51" customWidth="1"/>
    <col min="14" max="14" width="3.8515625" style="51" customWidth="1"/>
    <col min="15" max="15" width="5.00390625" style="51" customWidth="1"/>
    <col min="16" max="16" width="6.00390625" style="51" customWidth="1"/>
    <col min="17" max="17" width="5.00390625" style="51" customWidth="1"/>
    <col min="18" max="18" width="6.00390625" style="51" customWidth="1"/>
    <col min="19" max="19" width="6.421875" style="51" customWidth="1"/>
    <col min="20" max="20" width="9.8515625" style="51" customWidth="1"/>
    <col min="21" max="21" width="3.7109375" style="51" customWidth="1"/>
    <col min="22" max="23" width="4.8515625" style="51" customWidth="1"/>
    <col min="24" max="24" width="6.28125" style="51" hidden="1" customWidth="1"/>
    <col min="25" max="25" width="6.7109375" style="51" hidden="1" customWidth="1"/>
    <col min="26" max="26" width="9.7109375" style="51" customWidth="1"/>
    <col min="27" max="27" width="7.7109375" style="51" customWidth="1"/>
    <col min="28" max="16384" width="9.140625" style="51" customWidth="1"/>
  </cols>
  <sheetData>
    <row r="1" spans="1:27" ht="36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1:27" ht="66.75" customHeight="1">
      <c r="A2" s="124" t="s">
        <v>133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</row>
    <row r="3" spans="1:27" ht="18.75" customHeight="1">
      <c r="A3" s="140" t="s">
        <v>153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pans="1:27" ht="18.75" customHeight="1">
      <c r="A4" s="125" t="s">
        <v>134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</row>
    <row r="5" spans="1:27" ht="26.25" customHeight="1">
      <c r="A5" s="126" t="s">
        <v>185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</row>
    <row r="6" spans="1:27" s="69" customFormat="1" ht="18.75" customHeight="1">
      <c r="A6" s="141" t="s">
        <v>155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</row>
    <row r="7" spans="1:27" ht="18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ht="15" customHeight="1">
      <c r="A8" s="3" t="s">
        <v>3</v>
      </c>
      <c r="AA8" s="11" t="s">
        <v>4</v>
      </c>
    </row>
    <row r="9" spans="1:27" ht="19.5" customHeight="1">
      <c r="A9" s="131" t="s">
        <v>137</v>
      </c>
      <c r="B9" s="131" t="s">
        <v>6</v>
      </c>
      <c r="C9" s="137" t="s">
        <v>138</v>
      </c>
      <c r="D9" s="132" t="s">
        <v>139</v>
      </c>
      <c r="E9" s="132" t="s">
        <v>8</v>
      </c>
      <c r="F9" s="131" t="s">
        <v>9</v>
      </c>
      <c r="G9" s="132" t="s">
        <v>140</v>
      </c>
      <c r="H9" s="132" t="s">
        <v>8</v>
      </c>
      <c r="I9" s="132" t="s">
        <v>11</v>
      </c>
      <c r="J9" s="58"/>
      <c r="K9" s="132" t="s">
        <v>13</v>
      </c>
      <c r="L9" s="134" t="s">
        <v>156</v>
      </c>
      <c r="M9" s="134"/>
      <c r="N9" s="134"/>
      <c r="O9" s="143" t="s">
        <v>143</v>
      </c>
      <c r="P9" s="144"/>
      <c r="Q9" s="144"/>
      <c r="R9" s="144"/>
      <c r="S9" s="144"/>
      <c r="T9" s="144"/>
      <c r="U9" s="145"/>
      <c r="V9" s="131" t="s">
        <v>144</v>
      </c>
      <c r="W9" s="147" t="s">
        <v>145</v>
      </c>
      <c r="X9" s="131"/>
      <c r="Y9" s="131" t="s">
        <v>157</v>
      </c>
      <c r="Z9" s="133" t="s">
        <v>148</v>
      </c>
      <c r="AA9" s="133" t="s">
        <v>149</v>
      </c>
    </row>
    <row r="10" spans="1:27" ht="19.5" customHeight="1">
      <c r="A10" s="131"/>
      <c r="B10" s="131"/>
      <c r="C10" s="142"/>
      <c r="D10" s="132"/>
      <c r="E10" s="132"/>
      <c r="F10" s="131"/>
      <c r="G10" s="132"/>
      <c r="H10" s="132"/>
      <c r="I10" s="132"/>
      <c r="J10" s="58"/>
      <c r="K10" s="132"/>
      <c r="L10" s="134" t="s">
        <v>158</v>
      </c>
      <c r="M10" s="134"/>
      <c r="N10" s="134"/>
      <c r="O10" s="143" t="s">
        <v>159</v>
      </c>
      <c r="P10" s="144"/>
      <c r="Q10" s="144"/>
      <c r="R10" s="144"/>
      <c r="S10" s="144"/>
      <c r="T10" s="144"/>
      <c r="U10" s="145"/>
      <c r="V10" s="146"/>
      <c r="W10" s="142"/>
      <c r="X10" s="131"/>
      <c r="Y10" s="131"/>
      <c r="Z10" s="133"/>
      <c r="AA10" s="133"/>
    </row>
    <row r="11" spans="1:27" ht="90.75" customHeight="1">
      <c r="A11" s="131"/>
      <c r="B11" s="131"/>
      <c r="C11" s="138"/>
      <c r="D11" s="132"/>
      <c r="E11" s="132"/>
      <c r="F11" s="131"/>
      <c r="G11" s="132"/>
      <c r="H11" s="132"/>
      <c r="I11" s="132"/>
      <c r="J11" s="58"/>
      <c r="K11" s="132"/>
      <c r="L11" s="60" t="s">
        <v>150</v>
      </c>
      <c r="M11" s="71" t="s">
        <v>151</v>
      </c>
      <c r="N11" s="60" t="s">
        <v>137</v>
      </c>
      <c r="O11" s="72" t="s">
        <v>160</v>
      </c>
      <c r="P11" s="72" t="s">
        <v>161</v>
      </c>
      <c r="Q11" s="72" t="s">
        <v>162</v>
      </c>
      <c r="R11" s="72" t="s">
        <v>163</v>
      </c>
      <c r="S11" s="60" t="s">
        <v>150</v>
      </c>
      <c r="T11" s="60" t="s">
        <v>151</v>
      </c>
      <c r="U11" s="60" t="s">
        <v>137</v>
      </c>
      <c r="V11" s="131"/>
      <c r="W11" s="148"/>
      <c r="X11" s="131"/>
      <c r="Y11" s="131"/>
      <c r="Z11" s="133"/>
      <c r="AA11" s="133"/>
    </row>
    <row r="12" spans="1:27" ht="44.25" customHeight="1">
      <c r="A12" s="104">
        <v>1</v>
      </c>
      <c r="B12" s="74"/>
      <c r="C12" s="75"/>
      <c r="D12" s="76" t="s">
        <v>164</v>
      </c>
      <c r="E12" s="77" t="s">
        <v>48</v>
      </c>
      <c r="F12" s="78">
        <v>3</v>
      </c>
      <c r="G12" s="79" t="s">
        <v>165</v>
      </c>
      <c r="H12" s="80" t="s">
        <v>50</v>
      </c>
      <c r="I12" s="81" t="s">
        <v>51</v>
      </c>
      <c r="J12" s="82" t="s">
        <v>51</v>
      </c>
      <c r="K12" s="83" t="s">
        <v>52</v>
      </c>
      <c r="L12" s="64">
        <v>183</v>
      </c>
      <c r="M12" s="65">
        <f>L12/2.8</f>
        <v>65.35714285714286</v>
      </c>
      <c r="N12" s="66">
        <f>RANK(M12,M$12:M$14,0)</f>
        <v>1</v>
      </c>
      <c r="O12" s="64">
        <v>6.9</v>
      </c>
      <c r="P12" s="64">
        <v>6.8</v>
      </c>
      <c r="Q12" s="64">
        <v>6.7</v>
      </c>
      <c r="R12" s="64">
        <v>6.8</v>
      </c>
      <c r="S12" s="64">
        <f>O12+P12+Q12+R12</f>
        <v>27.2</v>
      </c>
      <c r="T12" s="65">
        <f>S12/0.4</f>
        <v>68</v>
      </c>
      <c r="U12" s="66">
        <f>RANK(T12,T$12:T$14,0)</f>
        <v>1</v>
      </c>
      <c r="V12" s="66"/>
      <c r="W12" s="70"/>
      <c r="X12" s="70"/>
      <c r="Y12" s="70"/>
      <c r="Z12" s="65">
        <f>(M12+T12)/2-IF($V12=1,0.5,IF($V12=2,1.5,0))</f>
        <v>66.67857142857143</v>
      </c>
      <c r="AA12" s="66" t="s">
        <v>152</v>
      </c>
    </row>
    <row r="13" spans="1:27" ht="44.25" customHeight="1">
      <c r="A13" s="104">
        <v>2</v>
      </c>
      <c r="B13" s="74"/>
      <c r="C13" s="75"/>
      <c r="D13" s="84" t="s">
        <v>186</v>
      </c>
      <c r="E13" s="105" t="s">
        <v>119</v>
      </c>
      <c r="F13" s="82">
        <v>3</v>
      </c>
      <c r="G13" s="106" t="s">
        <v>187</v>
      </c>
      <c r="H13" s="105" t="s">
        <v>121</v>
      </c>
      <c r="I13" s="82" t="s">
        <v>122</v>
      </c>
      <c r="J13" s="82" t="s">
        <v>29</v>
      </c>
      <c r="K13" s="83" t="s">
        <v>123</v>
      </c>
      <c r="L13" s="64">
        <v>180.5</v>
      </c>
      <c r="M13" s="65">
        <f>L13/2.8</f>
        <v>64.46428571428572</v>
      </c>
      <c r="N13" s="66">
        <f>RANK(M13,M$12:M$14,0)</f>
        <v>2</v>
      </c>
      <c r="O13" s="64">
        <v>6.2</v>
      </c>
      <c r="P13" s="64">
        <v>6.4</v>
      </c>
      <c r="Q13" s="64">
        <v>6.5</v>
      </c>
      <c r="R13" s="64">
        <v>6.4</v>
      </c>
      <c r="S13" s="64">
        <f>O13+P13+Q13+R13</f>
        <v>25.5</v>
      </c>
      <c r="T13" s="65">
        <f>S13/0.4</f>
        <v>63.75</v>
      </c>
      <c r="U13" s="66">
        <f>RANK(T13,T$12:T$14,0)</f>
        <v>3</v>
      </c>
      <c r="V13" s="66"/>
      <c r="W13" s="70"/>
      <c r="X13" s="70"/>
      <c r="Y13" s="70"/>
      <c r="Z13" s="65">
        <f>(M13+T13)/2-IF($V13=1,0.5,IF($V13=2,1.5,0))</f>
        <v>64.10714285714286</v>
      </c>
      <c r="AA13" s="66" t="s">
        <v>152</v>
      </c>
    </row>
    <row r="14" spans="1:27" ht="44.25" customHeight="1">
      <c r="A14" s="104">
        <v>3</v>
      </c>
      <c r="B14" s="74"/>
      <c r="C14" s="75"/>
      <c r="D14" s="84" t="s">
        <v>188</v>
      </c>
      <c r="E14" s="105" t="s">
        <v>79</v>
      </c>
      <c r="F14" s="82" t="s">
        <v>80</v>
      </c>
      <c r="G14" s="106" t="s">
        <v>189</v>
      </c>
      <c r="H14" s="105" t="s">
        <v>82</v>
      </c>
      <c r="I14" s="82" t="s">
        <v>83</v>
      </c>
      <c r="J14" s="82" t="s">
        <v>51</v>
      </c>
      <c r="K14" s="83" t="s">
        <v>52</v>
      </c>
      <c r="L14" s="64">
        <v>171.5</v>
      </c>
      <c r="M14" s="65">
        <f>L14/2.8</f>
        <v>61.25000000000001</v>
      </c>
      <c r="N14" s="66">
        <f>RANK(M14,M$12:M$14,0)</f>
        <v>3</v>
      </c>
      <c r="O14" s="64">
        <v>6.6</v>
      </c>
      <c r="P14" s="64">
        <v>6.7</v>
      </c>
      <c r="Q14" s="64">
        <v>6.6</v>
      </c>
      <c r="R14" s="64">
        <v>6.6</v>
      </c>
      <c r="S14" s="64">
        <f>O14+P14+Q14+R14</f>
        <v>26.5</v>
      </c>
      <c r="T14" s="65">
        <f>S14/0.4</f>
        <v>66.25</v>
      </c>
      <c r="U14" s="66">
        <f>RANK(T14,T$12:T$14,0)</f>
        <v>2</v>
      </c>
      <c r="V14" s="66"/>
      <c r="W14" s="70"/>
      <c r="X14" s="70"/>
      <c r="Y14" s="70"/>
      <c r="Z14" s="65">
        <f>(M14+T14)/2-IF($V14=1,0.5,IF($V14=2,1.5,0))</f>
        <v>63.75</v>
      </c>
      <c r="AA14" s="66" t="s">
        <v>152</v>
      </c>
    </row>
    <row r="15" spans="1:27" ht="52.5" customHeight="1">
      <c r="A15" s="87"/>
      <c r="B15" s="87"/>
      <c r="C15" s="88"/>
      <c r="D15" s="89"/>
      <c r="E15" s="90"/>
      <c r="F15" s="91"/>
      <c r="G15" s="92"/>
      <c r="H15" s="90"/>
      <c r="I15" s="91"/>
      <c r="J15" s="91"/>
      <c r="K15" s="93"/>
      <c r="L15" s="94"/>
      <c r="M15" s="95"/>
      <c r="N15" s="96"/>
      <c r="O15" s="97"/>
      <c r="P15" s="97"/>
      <c r="Q15" s="97"/>
      <c r="R15" s="97"/>
      <c r="S15" s="94"/>
      <c r="T15" s="95"/>
      <c r="U15" s="96"/>
      <c r="V15" s="96"/>
      <c r="W15" s="98"/>
      <c r="X15" s="98"/>
      <c r="Y15" s="98"/>
      <c r="Z15" s="95"/>
      <c r="AA15" s="96"/>
    </row>
    <row r="16" spans="4:11" ht="31.5" customHeight="1">
      <c r="D16" s="99" t="s">
        <v>125</v>
      </c>
      <c r="K16" s="46" t="s">
        <v>126</v>
      </c>
    </row>
    <row r="17" ht="31.5" customHeight="1">
      <c r="D17" s="99"/>
    </row>
    <row r="18" spans="4:11" ht="31.5" customHeight="1">
      <c r="D18" s="99" t="s">
        <v>127</v>
      </c>
      <c r="K18" s="46" t="s">
        <v>128</v>
      </c>
    </row>
  </sheetData>
  <sheetProtection/>
  <protectedRanges>
    <protectedRange sqref="K12" name="Диапазон1_3_1_1_3_11_1_1_3_1_1_2_2_1_1_1_6"/>
  </protectedRanges>
  <mergeCells count="26">
    <mergeCell ref="V9:V11"/>
    <mergeCell ref="W9:W11"/>
    <mergeCell ref="X9:X11"/>
    <mergeCell ref="Y9:Y11"/>
    <mergeCell ref="Z9:Z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A9:A11"/>
    <mergeCell ref="B9:B11"/>
    <mergeCell ref="C9:C11"/>
    <mergeCell ref="D9:D11"/>
    <mergeCell ref="E9:E11"/>
    <mergeCell ref="F9:F11"/>
    <mergeCell ref="A1:AA1"/>
    <mergeCell ref="A2:AA2"/>
    <mergeCell ref="A3:AA3"/>
    <mergeCell ref="A4:AA4"/>
    <mergeCell ref="A5:AA5"/>
    <mergeCell ref="A6:AA6"/>
  </mergeCells>
  <printOptions/>
  <pageMargins left="0.38" right="0.31" top="0.17" bottom="0.2362204724409449" header="0.17" footer="0.15748031496062992"/>
  <pageSetup fitToHeight="1" fitToWidth="1" horizontalDpi="600" verticalDpi="600" orientation="landscape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16"/>
  <sheetViews>
    <sheetView view="pageBreakPreview" zoomScale="75" zoomScaleSheetLayoutView="75" zoomScalePageLayoutView="0" workbookViewId="0" topLeftCell="A1">
      <selection activeCell="D8" sqref="D8"/>
    </sheetView>
  </sheetViews>
  <sheetFormatPr defaultColWidth="9.140625" defaultRowHeight="15"/>
  <cols>
    <col min="1" max="1" width="6.00390625" style="51" customWidth="1"/>
    <col min="2" max="2" width="5.8515625" style="51" hidden="1" customWidth="1"/>
    <col min="3" max="3" width="7.57421875" style="51" hidden="1" customWidth="1"/>
    <col min="4" max="4" width="20.7109375" style="51" customWidth="1"/>
    <col min="5" max="5" width="10.7109375" style="51" customWidth="1"/>
    <col min="6" max="6" width="5.8515625" style="51" customWidth="1"/>
    <col min="7" max="7" width="37.00390625" style="51" customWidth="1"/>
    <col min="8" max="8" width="9.57421875" style="51" customWidth="1"/>
    <col min="9" max="9" width="15.00390625" style="51" customWidth="1"/>
    <col min="10" max="10" width="12.7109375" style="51" hidden="1" customWidth="1"/>
    <col min="11" max="11" width="27.57421875" style="51" customWidth="1"/>
    <col min="12" max="12" width="7.00390625" style="51" customWidth="1"/>
    <col min="13" max="13" width="10.421875" style="51" customWidth="1"/>
    <col min="14" max="14" width="3.8515625" style="51" customWidth="1"/>
    <col min="15" max="15" width="5.00390625" style="51" customWidth="1"/>
    <col min="16" max="16" width="6.00390625" style="51" customWidth="1"/>
    <col min="17" max="17" width="5.00390625" style="51" customWidth="1"/>
    <col min="18" max="18" width="6.00390625" style="51" customWidth="1"/>
    <col min="19" max="19" width="7.140625" style="51" customWidth="1"/>
    <col min="20" max="20" width="9.8515625" style="51" customWidth="1"/>
    <col min="21" max="21" width="3.7109375" style="51" customWidth="1"/>
    <col min="22" max="23" width="4.8515625" style="51" customWidth="1"/>
    <col min="24" max="24" width="6.28125" style="51" hidden="1" customWidth="1"/>
    <col min="25" max="25" width="6.7109375" style="51" hidden="1" customWidth="1"/>
    <col min="26" max="26" width="9.7109375" style="51" customWidth="1"/>
    <col min="27" max="27" width="7.7109375" style="51" customWidth="1"/>
    <col min="28" max="16384" width="9.140625" style="51" customWidth="1"/>
  </cols>
  <sheetData>
    <row r="1" spans="1:27" ht="36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1:27" ht="66.75" customHeight="1">
      <c r="A2" s="124" t="s">
        <v>168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</row>
    <row r="3" spans="1:27" ht="18.75" customHeight="1">
      <c r="A3" s="140" t="s">
        <v>153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pans="1:27" ht="18.75" customHeight="1">
      <c r="A4" s="125" t="s">
        <v>134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</row>
    <row r="5" spans="1:27" ht="26.25" customHeight="1">
      <c r="A5" s="126" t="s">
        <v>190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</row>
    <row r="6" spans="1:27" s="69" customFormat="1" ht="18.75" customHeight="1">
      <c r="A6" s="141" t="s">
        <v>155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</row>
    <row r="7" spans="1:27" ht="18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ht="15" customHeight="1">
      <c r="A8" s="3" t="s">
        <v>3</v>
      </c>
      <c r="AA8" s="11" t="s">
        <v>4</v>
      </c>
    </row>
    <row r="9" spans="1:27" ht="19.5" customHeight="1">
      <c r="A9" s="131" t="s">
        <v>137</v>
      </c>
      <c r="B9" s="131" t="s">
        <v>6</v>
      </c>
      <c r="C9" s="137" t="s">
        <v>138</v>
      </c>
      <c r="D9" s="132" t="s">
        <v>139</v>
      </c>
      <c r="E9" s="132" t="s">
        <v>8</v>
      </c>
      <c r="F9" s="131" t="s">
        <v>9</v>
      </c>
      <c r="G9" s="132" t="s">
        <v>140</v>
      </c>
      <c r="H9" s="132" t="s">
        <v>8</v>
      </c>
      <c r="I9" s="132" t="s">
        <v>11</v>
      </c>
      <c r="J9" s="58"/>
      <c r="K9" s="132" t="s">
        <v>13</v>
      </c>
      <c r="L9" s="134" t="s">
        <v>156</v>
      </c>
      <c r="M9" s="134"/>
      <c r="N9" s="134"/>
      <c r="O9" s="143" t="s">
        <v>143</v>
      </c>
      <c r="P9" s="144"/>
      <c r="Q9" s="144"/>
      <c r="R9" s="144"/>
      <c r="S9" s="144"/>
      <c r="T9" s="144"/>
      <c r="U9" s="145"/>
      <c r="V9" s="131" t="s">
        <v>144</v>
      </c>
      <c r="W9" s="147" t="s">
        <v>145</v>
      </c>
      <c r="X9" s="131"/>
      <c r="Y9" s="131" t="s">
        <v>157</v>
      </c>
      <c r="Z9" s="133" t="s">
        <v>148</v>
      </c>
      <c r="AA9" s="133" t="s">
        <v>149</v>
      </c>
    </row>
    <row r="10" spans="1:27" ht="19.5" customHeight="1">
      <c r="A10" s="131"/>
      <c r="B10" s="131"/>
      <c r="C10" s="142"/>
      <c r="D10" s="132"/>
      <c r="E10" s="132"/>
      <c r="F10" s="131"/>
      <c r="G10" s="132"/>
      <c r="H10" s="132"/>
      <c r="I10" s="132"/>
      <c r="J10" s="58"/>
      <c r="K10" s="132"/>
      <c r="L10" s="134" t="s">
        <v>158</v>
      </c>
      <c r="M10" s="134"/>
      <c r="N10" s="134"/>
      <c r="O10" s="143" t="s">
        <v>159</v>
      </c>
      <c r="P10" s="144"/>
      <c r="Q10" s="144"/>
      <c r="R10" s="144"/>
      <c r="S10" s="144"/>
      <c r="T10" s="144"/>
      <c r="U10" s="145"/>
      <c r="V10" s="146"/>
      <c r="W10" s="142"/>
      <c r="X10" s="131"/>
      <c r="Y10" s="131"/>
      <c r="Z10" s="133"/>
      <c r="AA10" s="133"/>
    </row>
    <row r="11" spans="1:27" ht="90.75" customHeight="1">
      <c r="A11" s="131"/>
      <c r="B11" s="131"/>
      <c r="C11" s="138"/>
      <c r="D11" s="132"/>
      <c r="E11" s="132"/>
      <c r="F11" s="131"/>
      <c r="G11" s="132"/>
      <c r="H11" s="132"/>
      <c r="I11" s="132"/>
      <c r="J11" s="58"/>
      <c r="K11" s="132"/>
      <c r="L11" s="60" t="s">
        <v>150</v>
      </c>
      <c r="M11" s="71" t="s">
        <v>151</v>
      </c>
      <c r="N11" s="60" t="s">
        <v>137</v>
      </c>
      <c r="O11" s="72" t="s">
        <v>160</v>
      </c>
      <c r="P11" s="72" t="s">
        <v>161</v>
      </c>
      <c r="Q11" s="72" t="s">
        <v>162</v>
      </c>
      <c r="R11" s="72" t="s">
        <v>163</v>
      </c>
      <c r="S11" s="71" t="s">
        <v>150</v>
      </c>
      <c r="T11" s="60" t="s">
        <v>151</v>
      </c>
      <c r="U11" s="60" t="s">
        <v>137</v>
      </c>
      <c r="V11" s="131"/>
      <c r="W11" s="148"/>
      <c r="X11" s="131"/>
      <c r="Y11" s="131"/>
      <c r="Z11" s="133"/>
      <c r="AA11" s="133"/>
    </row>
    <row r="12" spans="1:27" ht="51" customHeight="1">
      <c r="A12" s="73">
        <v>1</v>
      </c>
      <c r="B12" s="74"/>
      <c r="C12" s="75"/>
      <c r="D12" s="103" t="s">
        <v>172</v>
      </c>
      <c r="E12" s="85">
        <v>124906</v>
      </c>
      <c r="F12" s="86">
        <v>2</v>
      </c>
      <c r="G12" s="79" t="s">
        <v>173</v>
      </c>
      <c r="H12" s="85" t="s">
        <v>61</v>
      </c>
      <c r="I12" s="86" t="s">
        <v>62</v>
      </c>
      <c r="J12" s="86" t="s">
        <v>62</v>
      </c>
      <c r="K12" s="102" t="s">
        <v>63</v>
      </c>
      <c r="L12" s="64">
        <v>171.5</v>
      </c>
      <c r="M12" s="65">
        <f>L12/2.8</f>
        <v>61.25000000000001</v>
      </c>
      <c r="N12" s="66">
        <f>RANK(M12,M$12:M$12,0)</f>
        <v>1</v>
      </c>
      <c r="O12" s="64">
        <v>6.9</v>
      </c>
      <c r="P12" s="64">
        <v>6.6</v>
      </c>
      <c r="Q12" s="64">
        <v>6.6</v>
      </c>
      <c r="R12" s="64">
        <v>6.7</v>
      </c>
      <c r="S12" s="64">
        <f>O12+P12+Q12+R12</f>
        <v>26.8</v>
      </c>
      <c r="T12" s="65">
        <f>S12/0.4</f>
        <v>67</v>
      </c>
      <c r="U12" s="66">
        <f>RANK(T12,T$12:T$12,0)</f>
        <v>1</v>
      </c>
      <c r="V12" s="66"/>
      <c r="W12" s="70"/>
      <c r="X12" s="70"/>
      <c r="Y12" s="70"/>
      <c r="Z12" s="65">
        <f>(M12+T12)/2-IF($V12=1,0.5,IF($V12=2,1.5,0))</f>
        <v>64.125</v>
      </c>
      <c r="AA12" s="66" t="s">
        <v>152</v>
      </c>
    </row>
    <row r="13" spans="1:27" ht="52.5" customHeight="1">
      <c r="A13" s="87"/>
      <c r="B13" s="87"/>
      <c r="C13" s="88"/>
      <c r="D13" s="89"/>
      <c r="E13" s="90"/>
      <c r="F13" s="91"/>
      <c r="G13" s="92"/>
      <c r="H13" s="90"/>
      <c r="I13" s="91"/>
      <c r="J13" s="91"/>
      <c r="K13" s="93"/>
      <c r="L13" s="94"/>
      <c r="M13" s="95"/>
      <c r="N13" s="96"/>
      <c r="O13" s="97"/>
      <c r="P13" s="97"/>
      <c r="Q13" s="97"/>
      <c r="R13" s="97"/>
      <c r="S13" s="94"/>
      <c r="T13" s="95"/>
      <c r="U13" s="96"/>
      <c r="V13" s="96"/>
      <c r="W13" s="98"/>
      <c r="X13" s="98"/>
      <c r="Y13" s="98"/>
      <c r="Z13" s="95"/>
      <c r="AA13" s="96"/>
    </row>
    <row r="14" spans="4:11" ht="31.5" customHeight="1">
      <c r="D14" s="99" t="s">
        <v>125</v>
      </c>
      <c r="K14" s="46" t="s">
        <v>126</v>
      </c>
    </row>
    <row r="15" ht="31.5" customHeight="1">
      <c r="D15" s="99"/>
    </row>
    <row r="16" spans="4:11" ht="31.5" customHeight="1">
      <c r="D16" s="99" t="s">
        <v>127</v>
      </c>
      <c r="K16" s="46" t="s">
        <v>128</v>
      </c>
    </row>
  </sheetData>
  <sheetProtection/>
  <mergeCells count="26">
    <mergeCell ref="V9:V11"/>
    <mergeCell ref="W9:W11"/>
    <mergeCell ref="X9:X11"/>
    <mergeCell ref="Y9:Y11"/>
    <mergeCell ref="Z9:Z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A9:A11"/>
    <mergeCell ref="B9:B11"/>
    <mergeCell ref="C9:C11"/>
    <mergeCell ref="D9:D11"/>
    <mergeCell ref="E9:E11"/>
    <mergeCell ref="F9:F11"/>
    <mergeCell ref="A1:AA1"/>
    <mergeCell ref="A2:AA2"/>
    <mergeCell ref="A3:AA3"/>
    <mergeCell ref="A4:AA4"/>
    <mergeCell ref="A5:AA5"/>
    <mergeCell ref="A6:AA6"/>
  </mergeCells>
  <printOptions/>
  <pageMargins left="0.38" right="0.31" top="0.17" bottom="0.2362204724409449" header="0.17" footer="0.15748031496062992"/>
  <pageSetup fitToHeight="1" fitToWidth="1" horizontalDpi="600" verticalDpi="6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29"/>
  <sheetViews>
    <sheetView view="pageBreakPreview" zoomScale="75" zoomScaleSheetLayoutView="75" zoomScalePageLayoutView="0" workbookViewId="0" topLeftCell="A1">
      <selection activeCell="D8" sqref="D8"/>
    </sheetView>
  </sheetViews>
  <sheetFormatPr defaultColWidth="9.140625" defaultRowHeight="15"/>
  <cols>
    <col min="1" max="1" width="5.00390625" style="51" customWidth="1"/>
    <col min="2" max="3" width="4.7109375" style="51" hidden="1" customWidth="1"/>
    <col min="4" max="4" width="18.7109375" style="51" customWidth="1"/>
    <col min="5" max="5" width="10.7109375" style="51" customWidth="1"/>
    <col min="6" max="6" width="6.28125" style="51" customWidth="1"/>
    <col min="7" max="7" width="28.8515625" style="51" customWidth="1"/>
    <col min="8" max="8" width="10.57421875" style="51" customWidth="1"/>
    <col min="9" max="9" width="16.57421875" style="51" customWidth="1"/>
    <col min="10" max="10" width="12.7109375" style="51" hidden="1" customWidth="1"/>
    <col min="11" max="11" width="22.28125" style="51" customWidth="1"/>
    <col min="12" max="12" width="7.421875" style="51" customWidth="1"/>
    <col min="13" max="13" width="8.7109375" style="51" customWidth="1"/>
    <col min="14" max="14" width="3.8515625" style="51" customWidth="1"/>
    <col min="15" max="15" width="7.421875" style="51" customWidth="1"/>
    <col min="16" max="16" width="8.7109375" style="51" customWidth="1"/>
    <col min="17" max="17" width="3.7109375" style="51" customWidth="1"/>
    <col min="18" max="18" width="8.57421875" style="51" customWidth="1"/>
    <col min="19" max="19" width="9.57421875" style="51" customWidth="1"/>
    <col min="20" max="20" width="3.7109375" style="51" customWidth="1"/>
    <col min="21" max="22" width="4.8515625" style="51" customWidth="1"/>
    <col min="23" max="23" width="7.421875" style="51" customWidth="1"/>
    <col min="24" max="24" width="6.7109375" style="51" hidden="1" customWidth="1"/>
    <col min="25" max="25" width="10.140625" style="51" customWidth="1"/>
    <col min="26" max="26" width="7.57421875" style="51" customWidth="1"/>
    <col min="27" max="16384" width="9.140625" style="51" customWidth="1"/>
  </cols>
  <sheetData>
    <row r="1" spans="1:26" ht="37.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75.75" customHeight="1">
      <c r="A2" s="124" t="s">
        <v>191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ht="18.75" customHeight="1">
      <c r="A3" s="140" t="s">
        <v>192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1:26" ht="18.75" customHeight="1">
      <c r="A4" s="125" t="s">
        <v>134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</row>
    <row r="5" spans="1:26" ht="21" customHeight="1">
      <c r="A5" s="126" t="s">
        <v>193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spans="1:26" ht="21" customHeight="1" hidden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6" ht="18.75" customHeight="1">
      <c r="A7" s="130" t="s">
        <v>194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</row>
    <row r="8" spans="1:26" ht="12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5" customHeight="1">
      <c r="A9" s="107" t="s">
        <v>3</v>
      </c>
      <c r="B9" s="54"/>
      <c r="C9" s="54"/>
      <c r="D9" s="54"/>
      <c r="E9" s="55"/>
      <c r="F9" s="55"/>
      <c r="G9" s="55"/>
      <c r="H9" s="55"/>
      <c r="I9" s="55"/>
      <c r="J9" s="56"/>
      <c r="K9" s="56"/>
      <c r="L9" s="54"/>
      <c r="M9" s="57"/>
      <c r="Z9" s="11" t="s">
        <v>4</v>
      </c>
    </row>
    <row r="10" spans="1:26" ht="19.5" customHeight="1">
      <c r="A10" s="131" t="s">
        <v>137</v>
      </c>
      <c r="B10" s="131" t="s">
        <v>6</v>
      </c>
      <c r="C10" s="131" t="s">
        <v>138</v>
      </c>
      <c r="D10" s="132" t="s">
        <v>139</v>
      </c>
      <c r="E10" s="132" t="s">
        <v>8</v>
      </c>
      <c r="F10" s="131" t="s">
        <v>9</v>
      </c>
      <c r="G10" s="132" t="s">
        <v>140</v>
      </c>
      <c r="H10" s="132" t="s">
        <v>8</v>
      </c>
      <c r="I10" s="132" t="s">
        <v>11</v>
      </c>
      <c r="J10" s="58"/>
      <c r="K10" s="132" t="s">
        <v>13</v>
      </c>
      <c r="L10" s="132" t="s">
        <v>141</v>
      </c>
      <c r="M10" s="132"/>
      <c r="N10" s="132"/>
      <c r="O10" s="134" t="s">
        <v>142</v>
      </c>
      <c r="P10" s="134"/>
      <c r="Q10" s="134"/>
      <c r="R10" s="134" t="s">
        <v>143</v>
      </c>
      <c r="S10" s="134"/>
      <c r="T10" s="134"/>
      <c r="U10" s="135" t="s">
        <v>144</v>
      </c>
      <c r="V10" s="137" t="s">
        <v>145</v>
      </c>
      <c r="W10" s="137" t="s">
        <v>146</v>
      </c>
      <c r="X10" s="131" t="s">
        <v>147</v>
      </c>
      <c r="Y10" s="131" t="s">
        <v>148</v>
      </c>
      <c r="Z10" s="133" t="s">
        <v>149</v>
      </c>
    </row>
    <row r="11" spans="1:26" ht="71.25" customHeight="1">
      <c r="A11" s="131"/>
      <c r="B11" s="131"/>
      <c r="C11" s="131"/>
      <c r="D11" s="132"/>
      <c r="E11" s="132"/>
      <c r="F11" s="131"/>
      <c r="G11" s="132"/>
      <c r="H11" s="132"/>
      <c r="I11" s="132"/>
      <c r="J11" s="58"/>
      <c r="K11" s="132"/>
      <c r="L11" s="59" t="s">
        <v>150</v>
      </c>
      <c r="M11" s="60" t="s">
        <v>151</v>
      </c>
      <c r="N11" s="59" t="s">
        <v>137</v>
      </c>
      <c r="O11" s="59" t="s">
        <v>150</v>
      </c>
      <c r="P11" s="60" t="s">
        <v>151</v>
      </c>
      <c r="Q11" s="59" t="s">
        <v>137</v>
      </c>
      <c r="R11" s="59" t="s">
        <v>150</v>
      </c>
      <c r="S11" s="60" t="s">
        <v>151</v>
      </c>
      <c r="T11" s="59" t="s">
        <v>137</v>
      </c>
      <c r="U11" s="136"/>
      <c r="V11" s="138"/>
      <c r="W11" s="138"/>
      <c r="X11" s="131"/>
      <c r="Y11" s="131"/>
      <c r="Z11" s="133"/>
    </row>
    <row r="12" spans="1:26" ht="51" customHeight="1">
      <c r="A12" s="61">
        <v>1</v>
      </c>
      <c r="B12" s="108"/>
      <c r="C12" s="109"/>
      <c r="D12" s="76" t="s">
        <v>195</v>
      </c>
      <c r="E12" s="105" t="s">
        <v>85</v>
      </c>
      <c r="F12" s="82" t="s">
        <v>86</v>
      </c>
      <c r="G12" s="79" t="s">
        <v>196</v>
      </c>
      <c r="H12" s="80" t="s">
        <v>88</v>
      </c>
      <c r="I12" s="81" t="s">
        <v>89</v>
      </c>
      <c r="J12" s="82" t="s">
        <v>51</v>
      </c>
      <c r="K12" s="83" t="s">
        <v>52</v>
      </c>
      <c r="L12" s="64">
        <v>201</v>
      </c>
      <c r="M12" s="65">
        <f>L12/3-IF($U12=1,0.5,IF($U12=2,1.5,0))</f>
        <v>67</v>
      </c>
      <c r="N12" s="66">
        <f>RANK(M12,M$12:M$14,0)</f>
        <v>1</v>
      </c>
      <c r="O12" s="64">
        <v>200</v>
      </c>
      <c r="P12" s="65">
        <f>O12/3-IF($U12=1,0.5,IF($U12=2,1.5,0))</f>
        <v>66.66666666666667</v>
      </c>
      <c r="Q12" s="66">
        <f>RANK(P12,P$12:P$14,0)</f>
        <v>1</v>
      </c>
      <c r="R12" s="64">
        <v>206</v>
      </c>
      <c r="S12" s="65">
        <f>R12/3-IF($U12=1,0.5,IF($U12=2,1.5,0))</f>
        <v>68.66666666666667</v>
      </c>
      <c r="T12" s="66">
        <f>RANK(S12,S$12:S$14,0)</f>
        <v>1</v>
      </c>
      <c r="U12" s="67"/>
      <c r="V12" s="67"/>
      <c r="W12" s="64">
        <f>L12+O12+R12</f>
        <v>607</v>
      </c>
      <c r="X12" s="68"/>
      <c r="Y12" s="65">
        <f>ROUND(SUM(M12,P12,S12)/3,3)</f>
        <v>67.444</v>
      </c>
      <c r="Z12" s="67" t="s">
        <v>152</v>
      </c>
    </row>
    <row r="13" spans="1:26" ht="51" customHeight="1">
      <c r="A13" s="61">
        <v>2</v>
      </c>
      <c r="B13" s="108"/>
      <c r="C13" s="109"/>
      <c r="D13" s="76" t="s">
        <v>197</v>
      </c>
      <c r="E13" s="105" t="s">
        <v>108</v>
      </c>
      <c r="F13" s="82" t="s">
        <v>17</v>
      </c>
      <c r="G13" s="79" t="s">
        <v>198</v>
      </c>
      <c r="H13" s="80" t="s">
        <v>110</v>
      </c>
      <c r="I13" s="81" t="s">
        <v>111</v>
      </c>
      <c r="J13" s="82" t="s">
        <v>21</v>
      </c>
      <c r="K13" s="83" t="s">
        <v>52</v>
      </c>
      <c r="L13" s="64">
        <v>197</v>
      </c>
      <c r="M13" s="65">
        <f>L13/3-IF($U13=1,0.5,IF($U13=2,1.5,0))</f>
        <v>65.66666666666667</v>
      </c>
      <c r="N13" s="66">
        <f>RANK(M13,M$12:M$14,0)</f>
        <v>3</v>
      </c>
      <c r="O13" s="64">
        <v>193</v>
      </c>
      <c r="P13" s="65">
        <f>O13/3-IF($U13=1,0.5,IF($U13=2,1.5,0))</f>
        <v>64.33333333333333</v>
      </c>
      <c r="Q13" s="66">
        <f>RANK(P13,P$12:P$14,0)</f>
        <v>2</v>
      </c>
      <c r="R13" s="64">
        <v>194</v>
      </c>
      <c r="S13" s="65">
        <f>R13/3-IF($U13=1,0.5,IF($U13=2,1.5,0))</f>
        <v>64.66666666666667</v>
      </c>
      <c r="T13" s="66">
        <f>RANK(S13,S$12:S$14,0)</f>
        <v>3</v>
      </c>
      <c r="U13" s="67"/>
      <c r="V13" s="67"/>
      <c r="W13" s="64">
        <f>L13+O13+R13</f>
        <v>584</v>
      </c>
      <c r="X13" s="68"/>
      <c r="Y13" s="65">
        <f>ROUND(SUM(M13,P13,S13)/3,3)</f>
        <v>64.889</v>
      </c>
      <c r="Z13" s="67" t="s">
        <v>152</v>
      </c>
    </row>
    <row r="14" spans="1:26" ht="51" customHeight="1">
      <c r="A14" s="61">
        <v>3</v>
      </c>
      <c r="B14" s="108"/>
      <c r="C14" s="109"/>
      <c r="D14" s="76" t="s">
        <v>199</v>
      </c>
      <c r="E14" s="105" t="s">
        <v>32</v>
      </c>
      <c r="F14" s="82" t="s">
        <v>17</v>
      </c>
      <c r="G14" s="79" t="s">
        <v>200</v>
      </c>
      <c r="H14" s="80" t="s">
        <v>34</v>
      </c>
      <c r="I14" s="81" t="s">
        <v>35</v>
      </c>
      <c r="J14" s="82" t="s">
        <v>21</v>
      </c>
      <c r="K14" s="83" t="s">
        <v>36</v>
      </c>
      <c r="L14" s="64">
        <v>199.5</v>
      </c>
      <c r="M14" s="65">
        <f>L14/3-IF($U14=1,0.5,IF($U14=2,1.5,0))-0.5</f>
        <v>66</v>
      </c>
      <c r="N14" s="66">
        <f>RANK(M14,M$12:M$14,0)</f>
        <v>2</v>
      </c>
      <c r="O14" s="64">
        <v>190.5</v>
      </c>
      <c r="P14" s="65">
        <f>O14/3-IF($U14=1,0.5,IF($U14=2,1.5,0))-0.5</f>
        <v>63</v>
      </c>
      <c r="Q14" s="66">
        <f>RANK(P14,P$12:P$14,0)</f>
        <v>3</v>
      </c>
      <c r="R14" s="64">
        <v>197.5</v>
      </c>
      <c r="S14" s="65">
        <f>R14/3-IF($U14=1,0.5,IF($U14=2,1.5,0))-0.5</f>
        <v>65.33333333333333</v>
      </c>
      <c r="T14" s="66">
        <f>RANK(S14,S$12:S$14,0)</f>
        <v>2</v>
      </c>
      <c r="U14" s="67"/>
      <c r="V14" s="67">
        <v>1</v>
      </c>
      <c r="W14" s="64">
        <f>L14+O14+R14</f>
        <v>587.5</v>
      </c>
      <c r="X14" s="68"/>
      <c r="Y14" s="65">
        <f>ROUND(SUM(M14,P14,S14)/3,3)</f>
        <v>64.778</v>
      </c>
      <c r="Z14" s="67" t="s">
        <v>152</v>
      </c>
    </row>
    <row r="15" ht="39" customHeight="1"/>
    <row r="16" spans="4:12" ht="36.75" customHeight="1">
      <c r="D16" s="45" t="s">
        <v>125</v>
      </c>
      <c r="E16" s="45"/>
      <c r="F16" s="45"/>
      <c r="G16" s="45"/>
      <c r="H16" s="45"/>
      <c r="I16" s="47"/>
      <c r="K16" s="46" t="s">
        <v>126</v>
      </c>
      <c r="L16" s="2"/>
    </row>
    <row r="17" spans="4:12" ht="12.75">
      <c r="D17" s="45"/>
      <c r="E17" s="45"/>
      <c r="F17" s="45"/>
      <c r="G17" s="45"/>
      <c r="H17" s="45"/>
      <c r="I17" s="47"/>
      <c r="L17" s="2"/>
    </row>
    <row r="18" spans="4:12" ht="36.75" customHeight="1">
      <c r="D18" s="45" t="s">
        <v>127</v>
      </c>
      <c r="E18" s="45"/>
      <c r="F18" s="45"/>
      <c r="G18" s="45"/>
      <c r="H18" s="45"/>
      <c r="I18" s="47"/>
      <c r="K18" s="46" t="s">
        <v>128</v>
      </c>
      <c r="L18" s="2"/>
    </row>
    <row r="29" ht="12.75">
      <c r="K29" s="45"/>
    </row>
  </sheetData>
  <sheetProtection/>
  <mergeCells count="26">
    <mergeCell ref="W10:W11"/>
    <mergeCell ref="X10:X11"/>
    <mergeCell ref="Y10:Y11"/>
    <mergeCell ref="Z10:Z11"/>
    <mergeCell ref="K10:K11"/>
    <mergeCell ref="L10:N10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:Z1"/>
    <mergeCell ref="A2:Z2"/>
    <mergeCell ref="A3:Z3"/>
    <mergeCell ref="A4:Z4"/>
    <mergeCell ref="A5:Z5"/>
    <mergeCell ref="A6:Z6"/>
  </mergeCells>
  <printOptions/>
  <pageMargins left="0.35" right="0.28" top="0.2" bottom="0.15748031496062992" header="0.17" footer="0.15748031496062992"/>
  <pageSetup fitToHeight="1" fitToWidth="1"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28"/>
  <sheetViews>
    <sheetView view="pageBreakPreview" zoomScale="75" zoomScaleSheetLayoutView="75" zoomScalePageLayoutView="0" workbookViewId="0" topLeftCell="A1">
      <selection activeCell="D8" sqref="D8"/>
    </sheetView>
  </sheetViews>
  <sheetFormatPr defaultColWidth="9.140625" defaultRowHeight="15"/>
  <cols>
    <col min="1" max="1" width="5.140625" style="51" customWidth="1"/>
    <col min="2" max="3" width="4.7109375" style="51" hidden="1" customWidth="1"/>
    <col min="4" max="4" width="18.7109375" style="51" customWidth="1"/>
    <col min="5" max="5" width="10.140625" style="51" customWidth="1"/>
    <col min="6" max="6" width="6.28125" style="51" customWidth="1"/>
    <col min="7" max="7" width="28.8515625" style="51" customWidth="1"/>
    <col min="8" max="8" width="11.57421875" style="51" customWidth="1"/>
    <col min="9" max="9" width="16.57421875" style="51" customWidth="1"/>
    <col min="10" max="10" width="12.7109375" style="51" hidden="1" customWidth="1"/>
    <col min="11" max="11" width="25.140625" style="51" customWidth="1"/>
    <col min="12" max="12" width="7.421875" style="51" customWidth="1"/>
    <col min="13" max="13" width="8.7109375" style="51" customWidth="1"/>
    <col min="14" max="14" width="3.8515625" style="51" customWidth="1"/>
    <col min="15" max="15" width="7.421875" style="51" customWidth="1"/>
    <col min="16" max="16" width="8.7109375" style="51" customWidth="1"/>
    <col min="17" max="17" width="3.7109375" style="51" customWidth="1"/>
    <col min="18" max="18" width="7.57421875" style="51" customWidth="1"/>
    <col min="19" max="19" width="9.57421875" style="51" customWidth="1"/>
    <col min="20" max="20" width="3.7109375" style="51" customWidth="1"/>
    <col min="21" max="22" width="4.8515625" style="51" customWidth="1"/>
    <col min="23" max="23" width="7.57421875" style="51" customWidth="1"/>
    <col min="24" max="24" width="6.7109375" style="51" hidden="1" customWidth="1"/>
    <col min="25" max="25" width="10.140625" style="51" customWidth="1"/>
    <col min="26" max="26" width="7.57421875" style="51" customWidth="1"/>
    <col min="27" max="16384" width="9.140625" style="51" customWidth="1"/>
  </cols>
  <sheetData>
    <row r="1" spans="1:26" ht="37.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75.75" customHeight="1">
      <c r="A2" s="124" t="s">
        <v>201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ht="18.75" customHeight="1">
      <c r="A3" s="140" t="s">
        <v>192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1:26" ht="18.75" customHeight="1">
      <c r="A4" s="125" t="s">
        <v>134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</row>
    <row r="5" spans="1:26" ht="21" customHeight="1">
      <c r="A5" s="126" t="s">
        <v>202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spans="1:26" ht="21" customHeight="1" hidden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6" ht="18.75" customHeight="1">
      <c r="A7" s="130" t="s">
        <v>194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</row>
    <row r="8" spans="1:26" ht="12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5" customHeight="1">
      <c r="A9" s="107" t="s">
        <v>3</v>
      </c>
      <c r="B9" s="54"/>
      <c r="C9" s="54"/>
      <c r="D9" s="54"/>
      <c r="E9" s="55"/>
      <c r="F9" s="55"/>
      <c r="G9" s="55"/>
      <c r="H9" s="55"/>
      <c r="I9" s="55"/>
      <c r="J9" s="56"/>
      <c r="K9" s="56"/>
      <c r="L9" s="54"/>
      <c r="M9" s="57"/>
      <c r="Z9" s="11" t="s">
        <v>4</v>
      </c>
    </row>
    <row r="10" spans="1:26" ht="19.5" customHeight="1">
      <c r="A10" s="131" t="s">
        <v>137</v>
      </c>
      <c r="B10" s="131" t="s">
        <v>6</v>
      </c>
      <c r="C10" s="131" t="s">
        <v>138</v>
      </c>
      <c r="D10" s="132" t="s">
        <v>139</v>
      </c>
      <c r="E10" s="132" t="s">
        <v>8</v>
      </c>
      <c r="F10" s="131" t="s">
        <v>9</v>
      </c>
      <c r="G10" s="132" t="s">
        <v>140</v>
      </c>
      <c r="H10" s="132" t="s">
        <v>8</v>
      </c>
      <c r="I10" s="132" t="s">
        <v>11</v>
      </c>
      <c r="J10" s="58"/>
      <c r="K10" s="132" t="s">
        <v>13</v>
      </c>
      <c r="L10" s="132" t="s">
        <v>141</v>
      </c>
      <c r="M10" s="132"/>
      <c r="N10" s="132"/>
      <c r="O10" s="134" t="s">
        <v>142</v>
      </c>
      <c r="P10" s="134"/>
      <c r="Q10" s="134"/>
      <c r="R10" s="134" t="s">
        <v>143</v>
      </c>
      <c r="S10" s="134"/>
      <c r="T10" s="134"/>
      <c r="U10" s="135" t="s">
        <v>144</v>
      </c>
      <c r="V10" s="137" t="s">
        <v>145</v>
      </c>
      <c r="W10" s="137" t="s">
        <v>146</v>
      </c>
      <c r="X10" s="131" t="s">
        <v>147</v>
      </c>
      <c r="Y10" s="131" t="s">
        <v>148</v>
      </c>
      <c r="Z10" s="133" t="s">
        <v>149</v>
      </c>
    </row>
    <row r="11" spans="1:26" ht="71.25" customHeight="1">
      <c r="A11" s="131"/>
      <c r="B11" s="131"/>
      <c r="C11" s="131"/>
      <c r="D11" s="132"/>
      <c r="E11" s="132"/>
      <c r="F11" s="131"/>
      <c r="G11" s="132"/>
      <c r="H11" s="132"/>
      <c r="I11" s="132"/>
      <c r="J11" s="58"/>
      <c r="K11" s="132"/>
      <c r="L11" s="59" t="s">
        <v>150</v>
      </c>
      <c r="M11" s="60" t="s">
        <v>151</v>
      </c>
      <c r="N11" s="59" t="s">
        <v>137</v>
      </c>
      <c r="O11" s="59" t="s">
        <v>150</v>
      </c>
      <c r="P11" s="60" t="s">
        <v>151</v>
      </c>
      <c r="Q11" s="59" t="s">
        <v>137</v>
      </c>
      <c r="R11" s="59" t="s">
        <v>150</v>
      </c>
      <c r="S11" s="60" t="s">
        <v>151</v>
      </c>
      <c r="T11" s="59" t="s">
        <v>137</v>
      </c>
      <c r="U11" s="136"/>
      <c r="V11" s="138"/>
      <c r="W11" s="138"/>
      <c r="X11" s="131"/>
      <c r="Y11" s="131"/>
      <c r="Z11" s="133"/>
    </row>
    <row r="12" spans="1:26" ht="51" customHeight="1">
      <c r="A12" s="110">
        <v>1</v>
      </c>
      <c r="B12" s="108"/>
      <c r="C12" s="109"/>
      <c r="D12" s="76" t="s">
        <v>195</v>
      </c>
      <c r="E12" s="105" t="s">
        <v>85</v>
      </c>
      <c r="F12" s="82" t="s">
        <v>86</v>
      </c>
      <c r="G12" s="79" t="s">
        <v>196</v>
      </c>
      <c r="H12" s="80" t="s">
        <v>88</v>
      </c>
      <c r="I12" s="81" t="s">
        <v>89</v>
      </c>
      <c r="J12" s="82" t="s">
        <v>51</v>
      </c>
      <c r="K12" s="83" t="s">
        <v>52</v>
      </c>
      <c r="L12" s="64">
        <v>224.5</v>
      </c>
      <c r="M12" s="65">
        <f>L12/3.4-IF($U12=1,0.5,IF($U12=2,1.5,0))</f>
        <v>66.02941176470588</v>
      </c>
      <c r="N12" s="66">
        <f>RANK(M12,M$12:M$13,0)</f>
        <v>2</v>
      </c>
      <c r="O12" s="64">
        <v>222</v>
      </c>
      <c r="P12" s="65">
        <f>O12/3.4-IF($U12=1,0.5,IF($U12=2,1.5,0))</f>
        <v>65.29411764705883</v>
      </c>
      <c r="Q12" s="66">
        <f>RANK(P12,P$12:P$13,0)</f>
        <v>1</v>
      </c>
      <c r="R12" s="64">
        <v>227.5</v>
      </c>
      <c r="S12" s="65">
        <f>R12/3.4-IF($U12=1,0.5,IF($U12=2,1.5,0))</f>
        <v>66.91176470588235</v>
      </c>
      <c r="T12" s="66">
        <f>RANK(S12,S$12:S$13,0)</f>
        <v>1</v>
      </c>
      <c r="U12" s="67"/>
      <c r="V12" s="67"/>
      <c r="W12" s="64">
        <f>L12+O12+R12</f>
        <v>674</v>
      </c>
      <c r="X12" s="68"/>
      <c r="Y12" s="65">
        <f>ROUND(SUM(M12,P12,S12)/3,3)</f>
        <v>66.078</v>
      </c>
      <c r="Z12" s="67" t="s">
        <v>152</v>
      </c>
    </row>
    <row r="13" spans="1:26" ht="51" customHeight="1">
      <c r="A13" s="110">
        <v>2</v>
      </c>
      <c r="B13" s="108"/>
      <c r="C13" s="109"/>
      <c r="D13" s="76" t="s">
        <v>203</v>
      </c>
      <c r="E13" s="105" t="s">
        <v>113</v>
      </c>
      <c r="F13" s="82" t="s">
        <v>17</v>
      </c>
      <c r="G13" s="79" t="s">
        <v>204</v>
      </c>
      <c r="H13" s="80" t="s">
        <v>115</v>
      </c>
      <c r="I13" s="81" t="s">
        <v>116</v>
      </c>
      <c r="J13" s="82" t="s">
        <v>117</v>
      </c>
      <c r="K13" s="83" t="s">
        <v>43</v>
      </c>
      <c r="L13" s="64">
        <v>225.5</v>
      </c>
      <c r="M13" s="65">
        <f>L13/3.4-IF($U13=1,0.5,IF($U13=2,1.5,0))</f>
        <v>66.32352941176471</v>
      </c>
      <c r="N13" s="66">
        <f>RANK(M13,M$12:M$13,0)</f>
        <v>1</v>
      </c>
      <c r="O13" s="64">
        <v>220</v>
      </c>
      <c r="P13" s="65">
        <f>O13/3.4-IF($U13=1,0.5,IF($U13=2,1.5,0))</f>
        <v>64.70588235294117</v>
      </c>
      <c r="Q13" s="66">
        <f>RANK(P13,P$12:P$13,0)</f>
        <v>2</v>
      </c>
      <c r="R13" s="64">
        <v>218.5</v>
      </c>
      <c r="S13" s="65">
        <f>R13/3.4-IF($U13=1,0.5,IF($U13=2,1.5,0))</f>
        <v>64.26470588235294</v>
      </c>
      <c r="T13" s="66">
        <f>RANK(S13,S$12:S$13,0)</f>
        <v>2</v>
      </c>
      <c r="U13" s="67"/>
      <c r="V13" s="67"/>
      <c r="W13" s="64">
        <f>L13+O13+R13</f>
        <v>664</v>
      </c>
      <c r="X13" s="68"/>
      <c r="Y13" s="65">
        <f>ROUND(SUM(M13,P13,S13)/3,3)</f>
        <v>65.098</v>
      </c>
      <c r="Z13" s="67" t="s">
        <v>152</v>
      </c>
    </row>
    <row r="14" ht="39" customHeight="1"/>
    <row r="15" spans="4:12" ht="36.75" customHeight="1">
      <c r="D15" s="45" t="s">
        <v>125</v>
      </c>
      <c r="E15" s="45"/>
      <c r="F15" s="45"/>
      <c r="G15" s="45"/>
      <c r="H15" s="45"/>
      <c r="I15" s="47"/>
      <c r="K15" s="46" t="s">
        <v>126</v>
      </c>
      <c r="L15" s="2"/>
    </row>
    <row r="16" spans="4:12" ht="12.75">
      <c r="D16" s="45"/>
      <c r="E16" s="45"/>
      <c r="F16" s="45"/>
      <c r="G16" s="45"/>
      <c r="H16" s="45"/>
      <c r="I16" s="47"/>
      <c r="L16" s="2"/>
    </row>
    <row r="17" spans="4:12" ht="36.75" customHeight="1">
      <c r="D17" s="45" t="s">
        <v>127</v>
      </c>
      <c r="E17" s="45"/>
      <c r="F17" s="45"/>
      <c r="G17" s="45"/>
      <c r="H17" s="45"/>
      <c r="I17" s="47"/>
      <c r="K17" s="46" t="s">
        <v>128</v>
      </c>
      <c r="L17" s="2"/>
    </row>
    <row r="28" ht="12.75">
      <c r="K28" s="45"/>
    </row>
  </sheetData>
  <sheetProtection/>
  <mergeCells count="26">
    <mergeCell ref="W10:W11"/>
    <mergeCell ref="X10:X11"/>
    <mergeCell ref="Y10:Y11"/>
    <mergeCell ref="Z10:Z11"/>
    <mergeCell ref="K10:K11"/>
    <mergeCell ref="L10:N10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:Z1"/>
    <mergeCell ref="A2:Z2"/>
    <mergeCell ref="A3:Z3"/>
    <mergeCell ref="A4:Z4"/>
    <mergeCell ref="A5:Z5"/>
    <mergeCell ref="A6:Z6"/>
  </mergeCells>
  <printOptions/>
  <pageMargins left="0.35" right="0.28" top="0.2" bottom="0.15748031496062992" header="0.17" footer="0.15748031496062992"/>
  <pageSetup fitToHeight="1" fitToWidth="1" horizontalDpi="600" verticalDpi="600" orientation="landscape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28"/>
  <sheetViews>
    <sheetView view="pageBreakPreview" zoomScale="85" zoomScaleSheetLayoutView="85" zoomScalePageLayoutView="0" workbookViewId="0" topLeftCell="A1">
      <selection activeCell="I13" sqref="I13"/>
    </sheetView>
  </sheetViews>
  <sheetFormatPr defaultColWidth="9.140625" defaultRowHeight="15"/>
  <cols>
    <col min="1" max="1" width="5.00390625" style="51" customWidth="1"/>
    <col min="2" max="3" width="4.7109375" style="51" hidden="1" customWidth="1"/>
    <col min="4" max="4" width="18.7109375" style="51" customWidth="1"/>
    <col min="5" max="5" width="8.57421875" style="51" customWidth="1"/>
    <col min="6" max="6" width="6.28125" style="51" customWidth="1"/>
    <col min="7" max="7" width="30.00390625" style="51" customWidth="1"/>
    <col min="8" max="8" width="9.421875" style="51" customWidth="1"/>
    <col min="9" max="9" width="15.57421875" style="51" customWidth="1"/>
    <col min="10" max="10" width="12.7109375" style="51" hidden="1" customWidth="1"/>
    <col min="11" max="11" width="22.421875" style="51" customWidth="1"/>
    <col min="12" max="12" width="6.28125" style="51" customWidth="1"/>
    <col min="13" max="13" width="8.7109375" style="51" customWidth="1"/>
    <col min="14" max="14" width="3.8515625" style="51" customWidth="1"/>
    <col min="15" max="15" width="6.421875" style="51" customWidth="1"/>
    <col min="16" max="16" width="8.7109375" style="51" customWidth="1"/>
    <col min="17" max="17" width="3.7109375" style="51" customWidth="1"/>
    <col min="18" max="18" width="6.421875" style="51" customWidth="1"/>
    <col min="19" max="19" width="8.7109375" style="51" customWidth="1"/>
    <col min="20" max="20" width="3.7109375" style="51" customWidth="1"/>
    <col min="21" max="22" width="4.8515625" style="51" customWidth="1"/>
    <col min="23" max="23" width="6.28125" style="51" customWidth="1"/>
    <col min="24" max="24" width="6.7109375" style="51" hidden="1" customWidth="1"/>
    <col min="25" max="25" width="8.421875" style="51" customWidth="1"/>
    <col min="26" max="26" width="7.57421875" style="51" customWidth="1"/>
    <col min="27" max="16384" width="9.140625" style="51" customWidth="1"/>
  </cols>
  <sheetData>
    <row r="1" spans="1:26" ht="37.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72" customHeight="1">
      <c r="A2" s="124" t="s">
        <v>205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ht="18.75" customHeight="1">
      <c r="A3" s="140" t="s">
        <v>153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1:26" ht="18.75" customHeight="1">
      <c r="A4" s="125" t="s">
        <v>134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</row>
    <row r="5" spans="1:26" ht="21" customHeight="1">
      <c r="A5" s="126" t="s">
        <v>206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spans="1:26" ht="21" customHeight="1" hidden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6" ht="18.75" customHeight="1">
      <c r="A7" s="130" t="s">
        <v>194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</row>
    <row r="8" spans="1:26" ht="12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5" customHeight="1">
      <c r="A9" s="3" t="s">
        <v>3</v>
      </c>
      <c r="B9" s="54"/>
      <c r="C9" s="54"/>
      <c r="D9" s="54"/>
      <c r="E9" s="55"/>
      <c r="F9" s="55"/>
      <c r="G9" s="55"/>
      <c r="H9" s="55"/>
      <c r="I9" s="55"/>
      <c r="J9" s="56"/>
      <c r="K9" s="56"/>
      <c r="L9" s="54"/>
      <c r="M9" s="57"/>
      <c r="Z9" s="11" t="s">
        <v>4</v>
      </c>
    </row>
    <row r="10" spans="1:26" ht="19.5" customHeight="1">
      <c r="A10" s="131" t="s">
        <v>137</v>
      </c>
      <c r="B10" s="131" t="s">
        <v>6</v>
      </c>
      <c r="C10" s="131" t="s">
        <v>138</v>
      </c>
      <c r="D10" s="132" t="s">
        <v>139</v>
      </c>
      <c r="E10" s="132" t="s">
        <v>8</v>
      </c>
      <c r="F10" s="131" t="s">
        <v>9</v>
      </c>
      <c r="G10" s="132" t="s">
        <v>140</v>
      </c>
      <c r="H10" s="132" t="s">
        <v>8</v>
      </c>
      <c r="I10" s="132" t="s">
        <v>11</v>
      </c>
      <c r="J10" s="58"/>
      <c r="K10" s="132" t="s">
        <v>13</v>
      </c>
      <c r="L10" s="132" t="s">
        <v>141</v>
      </c>
      <c r="M10" s="132"/>
      <c r="N10" s="132"/>
      <c r="O10" s="134" t="s">
        <v>142</v>
      </c>
      <c r="P10" s="134"/>
      <c r="Q10" s="134"/>
      <c r="R10" s="134" t="s">
        <v>143</v>
      </c>
      <c r="S10" s="134"/>
      <c r="T10" s="134"/>
      <c r="U10" s="135" t="s">
        <v>144</v>
      </c>
      <c r="V10" s="137" t="s">
        <v>145</v>
      </c>
      <c r="W10" s="137" t="s">
        <v>146</v>
      </c>
      <c r="X10" s="131" t="s">
        <v>147</v>
      </c>
      <c r="Y10" s="131" t="s">
        <v>148</v>
      </c>
      <c r="Z10" s="133" t="s">
        <v>149</v>
      </c>
    </row>
    <row r="11" spans="1:26" ht="71.25" customHeight="1">
      <c r="A11" s="131"/>
      <c r="B11" s="131"/>
      <c r="C11" s="131"/>
      <c r="D11" s="132"/>
      <c r="E11" s="132"/>
      <c r="F11" s="131"/>
      <c r="G11" s="132"/>
      <c r="H11" s="132"/>
      <c r="I11" s="132"/>
      <c r="J11" s="58"/>
      <c r="K11" s="132"/>
      <c r="L11" s="59" t="s">
        <v>150</v>
      </c>
      <c r="M11" s="60" t="s">
        <v>151</v>
      </c>
      <c r="N11" s="59" t="s">
        <v>137</v>
      </c>
      <c r="O11" s="59" t="s">
        <v>150</v>
      </c>
      <c r="P11" s="60" t="s">
        <v>151</v>
      </c>
      <c r="Q11" s="59" t="s">
        <v>137</v>
      </c>
      <c r="R11" s="59" t="s">
        <v>150</v>
      </c>
      <c r="S11" s="60" t="s">
        <v>151</v>
      </c>
      <c r="T11" s="59" t="s">
        <v>137</v>
      </c>
      <c r="U11" s="136"/>
      <c r="V11" s="138"/>
      <c r="W11" s="138"/>
      <c r="X11" s="131"/>
      <c r="Y11" s="131"/>
      <c r="Z11" s="133"/>
    </row>
    <row r="12" spans="1:26" ht="54.75" customHeight="1">
      <c r="A12" s="61">
        <v>1</v>
      </c>
      <c r="B12" s="108"/>
      <c r="C12" s="70"/>
      <c r="D12" s="24" t="s">
        <v>95</v>
      </c>
      <c r="E12" s="27" t="s">
        <v>96</v>
      </c>
      <c r="F12" s="28" t="s">
        <v>17</v>
      </c>
      <c r="G12" s="22" t="s">
        <v>97</v>
      </c>
      <c r="H12" s="29" t="s">
        <v>98</v>
      </c>
      <c r="I12" s="30" t="s">
        <v>99</v>
      </c>
      <c r="J12" s="28" t="s">
        <v>21</v>
      </c>
      <c r="K12" s="23" t="s">
        <v>74</v>
      </c>
      <c r="L12" s="64">
        <v>219</v>
      </c>
      <c r="M12" s="65">
        <f>L12/3.4-IF($U12=1,2)</f>
        <v>64.41176470588235</v>
      </c>
      <c r="N12" s="66">
        <f>RANK(M12,M$12:M$13,0)</f>
        <v>1</v>
      </c>
      <c r="O12" s="64">
        <v>212</v>
      </c>
      <c r="P12" s="65">
        <f>O12/3.4-IF($U12=1,2)</f>
        <v>62.35294117647059</v>
      </c>
      <c r="Q12" s="66">
        <f>RANK(P12,P$12:P$13,0)</f>
        <v>1</v>
      </c>
      <c r="R12" s="64">
        <v>212</v>
      </c>
      <c r="S12" s="65">
        <f>R12/3.4-IF($U12=1,2)</f>
        <v>62.35294117647059</v>
      </c>
      <c r="T12" s="66">
        <f>RANK(S12,S$12:S$13,0)</f>
        <v>1</v>
      </c>
      <c r="U12" s="67"/>
      <c r="V12" s="67"/>
      <c r="W12" s="64">
        <f>L12+O12+R12</f>
        <v>643</v>
      </c>
      <c r="X12" s="68"/>
      <c r="Y12" s="65">
        <f>ROUND(SUM(M12,P12,S12)/3,3)</f>
        <v>63.039</v>
      </c>
      <c r="Z12" s="67" t="s">
        <v>152</v>
      </c>
    </row>
    <row r="13" spans="1:26" ht="54.75" customHeight="1">
      <c r="A13" s="61"/>
      <c r="B13" s="108"/>
      <c r="C13" s="70"/>
      <c r="D13" s="19" t="s">
        <v>15</v>
      </c>
      <c r="E13" s="20" t="s">
        <v>16</v>
      </c>
      <c r="F13" s="21" t="s">
        <v>17</v>
      </c>
      <c r="G13" s="22" t="s">
        <v>18</v>
      </c>
      <c r="H13" s="20" t="s">
        <v>19</v>
      </c>
      <c r="I13" s="21" t="s">
        <v>20</v>
      </c>
      <c r="J13" s="21" t="s">
        <v>21</v>
      </c>
      <c r="K13" s="23" t="s">
        <v>22</v>
      </c>
      <c r="L13" s="149" t="s">
        <v>207</v>
      </c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1"/>
      <c r="Z13" s="67" t="s">
        <v>152</v>
      </c>
    </row>
    <row r="14" ht="39" customHeight="1"/>
    <row r="15" spans="4:12" ht="36.75" customHeight="1">
      <c r="D15" s="45" t="s">
        <v>125</v>
      </c>
      <c r="E15" s="45"/>
      <c r="F15" s="45"/>
      <c r="G15" s="45"/>
      <c r="H15" s="45"/>
      <c r="I15" s="47"/>
      <c r="K15" s="46" t="s">
        <v>126</v>
      </c>
      <c r="L15" s="2"/>
    </row>
    <row r="16" spans="4:12" ht="12.75">
      <c r="D16" s="45"/>
      <c r="E16" s="45"/>
      <c r="F16" s="45"/>
      <c r="G16" s="45"/>
      <c r="H16" s="45"/>
      <c r="I16" s="47"/>
      <c r="L16" s="2"/>
    </row>
    <row r="17" spans="4:12" ht="36.75" customHeight="1">
      <c r="D17" s="45" t="s">
        <v>127</v>
      </c>
      <c r="E17" s="45"/>
      <c r="F17" s="45"/>
      <c r="G17" s="45"/>
      <c r="H17" s="45"/>
      <c r="I17" s="47"/>
      <c r="K17" s="46" t="s">
        <v>128</v>
      </c>
      <c r="L17" s="2"/>
    </row>
    <row r="28" ht="12.75">
      <c r="K28" s="45"/>
    </row>
  </sheetData>
  <sheetProtection/>
  <mergeCells count="27">
    <mergeCell ref="U10:U11"/>
    <mergeCell ref="H10:H11"/>
    <mergeCell ref="W10:W11"/>
    <mergeCell ref="X10:X11"/>
    <mergeCell ref="Y10:Y11"/>
    <mergeCell ref="Z10:Z11"/>
    <mergeCell ref="L13:Y13"/>
    <mergeCell ref="K10:K11"/>
    <mergeCell ref="L10:N10"/>
    <mergeCell ref="O10:Q10"/>
    <mergeCell ref="R10:T10"/>
    <mergeCell ref="B10:B11"/>
    <mergeCell ref="C10:C11"/>
    <mergeCell ref="D10:D11"/>
    <mergeCell ref="E10:E11"/>
    <mergeCell ref="F10:F11"/>
    <mergeCell ref="G10:G11"/>
    <mergeCell ref="I10:I11"/>
    <mergeCell ref="A1:Z1"/>
    <mergeCell ref="A2:Z2"/>
    <mergeCell ref="A3:Z3"/>
    <mergeCell ref="A4:Z4"/>
    <mergeCell ref="A5:Z5"/>
    <mergeCell ref="A6:Z6"/>
    <mergeCell ref="V10:V11"/>
    <mergeCell ref="A7:Z7"/>
    <mergeCell ref="A10:A11"/>
  </mergeCells>
  <printOptions/>
  <pageMargins left="0.35" right="0.28" top="0.2" bottom="0.15748031496062992" header="0.17" footer="0.15748031496062992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TunePC</dc:creator>
  <cp:keywords/>
  <dc:description/>
  <cp:lastModifiedBy> </cp:lastModifiedBy>
  <cp:lastPrinted>2023-10-15T14:15:29Z</cp:lastPrinted>
  <dcterms:created xsi:type="dcterms:W3CDTF">2023-10-14T12:53:05Z</dcterms:created>
  <dcterms:modified xsi:type="dcterms:W3CDTF">2023-10-15T14:23:12Z</dcterms:modified>
  <cp:category/>
  <cp:version/>
  <cp:contentType/>
  <cp:contentStatus/>
</cp:coreProperties>
</file>